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.sharepoint.com/sites/ERS-MTED-ITD-IFSA/Shared Documents/IFSA/IFSA webpages/Data Products/"/>
    </mc:Choice>
  </mc:AlternateContent>
  <xr:revisionPtr revIDLastSave="25" documentId="8_{C38FD2AD-F1B4-4476-B177-518B3B1C3F0C}" xr6:coauthVersionLast="45" xr6:coauthVersionMax="45" xr10:uidLastSave="{7CFB7119-3540-4B71-A9F7-F11499908102}"/>
  <bookViews>
    <workbookView xWindow="-108" yWindow="-108" windowWidth="23256" windowHeight="12576" xr2:uid="{F5AABF5C-9013-4EBA-AC38-4AE40D29A9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7" i="1" l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K81" i="1"/>
  <c r="J81" i="1"/>
  <c r="I81" i="1"/>
  <c r="H81" i="1"/>
  <c r="E81" i="1"/>
  <c r="G81" i="1" s="1"/>
  <c r="D81" i="1"/>
  <c r="C81" i="1"/>
  <c r="B81" i="1"/>
  <c r="F81" i="1" s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K71" i="1"/>
  <c r="J71" i="1"/>
  <c r="I71" i="1"/>
  <c r="H71" i="1"/>
  <c r="E71" i="1"/>
  <c r="G71" i="1" s="1"/>
  <c r="D71" i="1"/>
  <c r="F71" i="1" s="1"/>
  <c r="C71" i="1"/>
  <c r="B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K60" i="1"/>
  <c r="J60" i="1"/>
  <c r="I60" i="1"/>
  <c r="H60" i="1"/>
  <c r="E60" i="1"/>
  <c r="G60" i="1" s="1"/>
  <c r="D60" i="1"/>
  <c r="F60" i="1" s="1"/>
  <c r="C60" i="1"/>
  <c r="B60" i="1"/>
  <c r="G59" i="1"/>
  <c r="F59" i="1"/>
  <c r="G58" i="1"/>
  <c r="F58" i="1"/>
  <c r="G57" i="1"/>
  <c r="F57" i="1"/>
  <c r="G56" i="1"/>
  <c r="F56" i="1"/>
  <c r="K55" i="1"/>
  <c r="K54" i="1" s="1"/>
  <c r="J55" i="1"/>
  <c r="J54" i="1" s="1"/>
  <c r="I55" i="1"/>
  <c r="H55" i="1"/>
  <c r="E55" i="1"/>
  <c r="G55" i="1" s="1"/>
  <c r="D55" i="1"/>
  <c r="F55" i="1" s="1"/>
  <c r="C55" i="1"/>
  <c r="C54" i="1" s="1"/>
  <c r="B55" i="1"/>
  <c r="B54" i="1" s="1"/>
  <c r="I54" i="1"/>
  <c r="H54" i="1"/>
  <c r="G53" i="1"/>
  <c r="F53" i="1"/>
  <c r="G52" i="1"/>
  <c r="F52" i="1"/>
  <c r="G51" i="1"/>
  <c r="F51" i="1"/>
  <c r="G50" i="1"/>
  <c r="F50" i="1"/>
  <c r="K49" i="1"/>
  <c r="J49" i="1"/>
  <c r="I49" i="1"/>
  <c r="H49" i="1"/>
  <c r="G49" i="1"/>
  <c r="F49" i="1"/>
  <c r="E49" i="1"/>
  <c r="D49" i="1"/>
  <c r="C49" i="1"/>
  <c r="B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K41" i="1"/>
  <c r="J41" i="1"/>
  <c r="I41" i="1"/>
  <c r="H41" i="1"/>
  <c r="G41" i="1"/>
  <c r="F41" i="1"/>
  <c r="E41" i="1"/>
  <c r="D41" i="1"/>
  <c r="C41" i="1"/>
  <c r="B41" i="1"/>
  <c r="G40" i="1"/>
  <c r="F40" i="1"/>
  <c r="G39" i="1"/>
  <c r="F39" i="1"/>
  <c r="G38" i="1"/>
  <c r="F38" i="1"/>
  <c r="G37" i="1"/>
  <c r="F37" i="1"/>
  <c r="K36" i="1"/>
  <c r="J36" i="1"/>
  <c r="I36" i="1"/>
  <c r="H36" i="1"/>
  <c r="E36" i="1"/>
  <c r="D36" i="1"/>
  <c r="F36" i="1" s="1"/>
  <c r="C36" i="1"/>
  <c r="C35" i="1" s="1"/>
  <c r="B36" i="1"/>
  <c r="B35" i="1" s="1"/>
  <c r="K35" i="1"/>
  <c r="J35" i="1"/>
  <c r="I35" i="1"/>
  <c r="H35" i="1"/>
  <c r="E35" i="1"/>
  <c r="G35" i="1" s="1"/>
  <c r="G34" i="1"/>
  <c r="F34" i="1"/>
  <c r="G33" i="1"/>
  <c r="F33" i="1"/>
  <c r="G32" i="1"/>
  <c r="F32" i="1"/>
  <c r="G31" i="1"/>
  <c r="F31" i="1"/>
  <c r="G30" i="1"/>
  <c r="F30" i="1"/>
  <c r="K29" i="1"/>
  <c r="J29" i="1"/>
  <c r="I29" i="1"/>
  <c r="H29" i="1"/>
  <c r="G29" i="1"/>
  <c r="F29" i="1"/>
  <c r="E29" i="1"/>
  <c r="D29" i="1"/>
  <c r="C29" i="1"/>
  <c r="B29" i="1"/>
  <c r="G28" i="1"/>
  <c r="F28" i="1"/>
  <c r="G27" i="1"/>
  <c r="F27" i="1"/>
  <c r="G26" i="1"/>
  <c r="F26" i="1"/>
  <c r="K25" i="1"/>
  <c r="J25" i="1"/>
  <c r="I25" i="1"/>
  <c r="H25" i="1"/>
  <c r="E25" i="1"/>
  <c r="G25" i="1" s="1"/>
  <c r="D25" i="1"/>
  <c r="C25" i="1"/>
  <c r="B25" i="1"/>
  <c r="F25" i="1" s="1"/>
  <c r="G24" i="1"/>
  <c r="F24" i="1"/>
  <c r="G23" i="1"/>
  <c r="F23" i="1"/>
  <c r="G22" i="1"/>
  <c r="F22" i="1"/>
  <c r="G21" i="1"/>
  <c r="F21" i="1"/>
  <c r="G20" i="1"/>
  <c r="F20" i="1"/>
  <c r="G19" i="1"/>
  <c r="F19" i="1"/>
  <c r="K18" i="1"/>
  <c r="J18" i="1"/>
  <c r="I18" i="1"/>
  <c r="H18" i="1"/>
  <c r="E18" i="1"/>
  <c r="G18" i="1" s="1"/>
  <c r="D18" i="1"/>
  <c r="F18" i="1" s="1"/>
  <c r="C18" i="1"/>
  <c r="B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K9" i="1"/>
  <c r="K8" i="1" s="1"/>
  <c r="K6" i="1" s="1"/>
  <c r="J9" i="1"/>
  <c r="J8" i="1" s="1"/>
  <c r="I9" i="1"/>
  <c r="H9" i="1"/>
  <c r="E9" i="1"/>
  <c r="G9" i="1" s="1"/>
  <c r="D9" i="1"/>
  <c r="C9" i="1"/>
  <c r="B9" i="1"/>
  <c r="B8" i="1" s="1"/>
  <c r="B6" i="1" s="1"/>
  <c r="I8" i="1"/>
  <c r="H8" i="1"/>
  <c r="D8" i="1"/>
  <c r="F8" i="1" s="1"/>
  <c r="C8" i="1"/>
  <c r="C6" i="1" s="1"/>
  <c r="I6" i="1"/>
  <c r="H6" i="1"/>
  <c r="J6" i="1" l="1"/>
  <c r="D54" i="1"/>
  <c r="F54" i="1" s="1"/>
  <c r="G36" i="1"/>
  <c r="F9" i="1"/>
  <c r="E8" i="1"/>
  <c r="D6" i="1"/>
  <c r="F6" i="1" s="1"/>
  <c r="E54" i="1"/>
  <c r="G54" i="1" s="1"/>
  <c r="D35" i="1"/>
  <c r="F35" i="1" s="1"/>
  <c r="G8" i="1" l="1"/>
  <c r="E6" i="1"/>
  <c r="G6" i="1" s="1"/>
</calcChain>
</file>

<file path=xl/sharedStrings.xml><?xml version="1.0" encoding="utf-8"?>
<sst xmlns="http://schemas.openxmlformats.org/spreadsheetml/2006/main" count="103" uniqueCount="102">
  <si>
    <t>Population</t>
  </si>
  <si>
    <t>Population food insecure</t>
  </si>
  <si>
    <t>Share of population food insecure</t>
  </si>
  <si>
    <t>Food gap (total)</t>
  </si>
  <si>
    <t>Million</t>
  </si>
  <si>
    <t>Percent</t>
  </si>
  <si>
    <t>Kilo-calories/day</t>
  </si>
  <si>
    <t>Total for IFSA countries</t>
  </si>
  <si>
    <t>ASIA</t>
  </si>
  <si>
    <t>Commonwealth of Independent States</t>
  </si>
  <si>
    <t>Armenia</t>
  </si>
  <si>
    <t>Azerbaijan</t>
  </si>
  <si>
    <t>Georgia</t>
  </si>
  <si>
    <t>Kyrgyzstan</t>
  </si>
  <si>
    <t>Moldova</t>
  </si>
  <si>
    <t>Tajikistan</t>
  </si>
  <si>
    <t>Turkmenistan</t>
  </si>
  <si>
    <t>Uzbekistan</t>
  </si>
  <si>
    <t>Central and Southern Asia</t>
  </si>
  <si>
    <t>Afghanistan</t>
  </si>
  <si>
    <t>Bangladesh</t>
  </si>
  <si>
    <t>India</t>
  </si>
  <si>
    <t>Nepal</t>
  </si>
  <si>
    <t>Pakistan</t>
  </si>
  <si>
    <t>Sri Lanka</t>
  </si>
  <si>
    <t>Other Asia</t>
  </si>
  <si>
    <t>Mongolia</t>
  </si>
  <si>
    <t>Yemen</t>
  </si>
  <si>
    <t>South East Asia</t>
  </si>
  <si>
    <t>Cambodia</t>
  </si>
  <si>
    <t>Indonesia</t>
  </si>
  <si>
    <t>Laos</t>
  </si>
  <si>
    <t>Philippines</t>
  </si>
  <si>
    <t>Viet Nam</t>
  </si>
  <si>
    <t>LATIN AMERICA AND THE CARIBBEAN</t>
  </si>
  <si>
    <t>South America</t>
  </si>
  <si>
    <t>Bolivia</t>
  </si>
  <si>
    <t>Colombia</t>
  </si>
  <si>
    <t>Ecuador</t>
  </si>
  <si>
    <t>Peru</t>
  </si>
  <si>
    <t>Central America and the Caribbean</t>
  </si>
  <si>
    <t>Dominican Republic</t>
  </si>
  <si>
    <t>El Salvador</t>
  </si>
  <si>
    <t>Guatemala</t>
  </si>
  <si>
    <t>Haiti</t>
  </si>
  <si>
    <t>Honduras</t>
  </si>
  <si>
    <t>Jamaica</t>
  </si>
  <si>
    <t>Nicaragua</t>
  </si>
  <si>
    <t>NORTH AFRICA</t>
  </si>
  <si>
    <t>Algeria</t>
  </si>
  <si>
    <t>Egypt</t>
  </si>
  <si>
    <t>Morocco</t>
  </si>
  <si>
    <t>Tunisia</t>
  </si>
  <si>
    <t>SUB-SAHARAN AFRICA</t>
  </si>
  <si>
    <t>Central Africa</t>
  </si>
  <si>
    <t>Cameroon</t>
  </si>
  <si>
    <t>Central African Republic</t>
  </si>
  <si>
    <t>Congo, Republic of the</t>
  </si>
  <si>
    <t>East Africa</t>
  </si>
  <si>
    <t>Burundi</t>
  </si>
  <si>
    <t>Chad</t>
  </si>
  <si>
    <t>Eritrea</t>
  </si>
  <si>
    <t>Ethiopia</t>
  </si>
  <si>
    <t>Kenya</t>
  </si>
  <si>
    <t>Rwanda</t>
  </si>
  <si>
    <t>Somalia</t>
  </si>
  <si>
    <t>Sudan</t>
  </si>
  <si>
    <t>Tanzania</t>
  </si>
  <si>
    <t>Uganda</t>
  </si>
  <si>
    <t>Southern Africa</t>
  </si>
  <si>
    <t>Angola</t>
  </si>
  <si>
    <t>Lesotho</t>
  </si>
  <si>
    <t>Madagascar</t>
  </si>
  <si>
    <t>Malawi</t>
  </si>
  <si>
    <t>Mozambique</t>
  </si>
  <si>
    <t>Namibia</t>
  </si>
  <si>
    <t>Eswatini</t>
  </si>
  <si>
    <t>Zambia</t>
  </si>
  <si>
    <t>Zimbabwe</t>
  </si>
  <si>
    <t>West Africa</t>
  </si>
  <si>
    <t>Benin</t>
  </si>
  <si>
    <t>Guinea-Bissau</t>
  </si>
  <si>
    <t>Burkina Faso</t>
  </si>
  <si>
    <t>Cabo Verde</t>
  </si>
  <si>
    <t>Côte d'Ivoire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</si>
  <si>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</si>
  <si>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</si>
  <si>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</si>
  <si>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</si>
  <si>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</si>
  <si>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</si>
  <si>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</si>
  <si>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</si>
  <si>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</si>
  <si>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</si>
  <si>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</si>
  <si>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Food gap                  (per capita)</t>
  </si>
  <si>
    <t>Korea, Democratic People's Republic of</t>
  </si>
  <si>
    <t>Congo, Democratic Republic of the</t>
  </si>
  <si>
    <t>Appendix II: Food security measures for International Food Security Assessment countries, 2021-2031</t>
  </si>
  <si>
    <t>1,000 Metric tons</t>
  </si>
  <si>
    <t>Source: USDA, Economic Research Service based on results from the International Food Security Assessment model.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</si>
</sst>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3" xfId="0" applyFont="1" applyBorder="1" applyAlignment="1">
      <alignment wrapText="1" shrinkToFit="1"/>
    </xf>
    <xf numFmtId="164" fontId="2" fillId="0" borderId="4" xfId="1" applyNumberFormat="1" applyFont="1" applyBorder="1"/>
    <xf numFmtId="164" fontId="2" fillId="0" borderId="3" xfId="1" applyNumberFormat="1" applyFont="1" applyBorder="1"/>
    <xf numFmtId="165" fontId="2" fillId="0" borderId="3" xfId="1" applyNumberFormat="1" applyFont="1" applyBorder="1"/>
    <xf numFmtId="164" fontId="3" fillId="0" borderId="4" xfId="1" applyNumberFormat="1" applyFont="1" applyBorder="1"/>
    <xf numFmtId="164" fontId="3" fillId="0" borderId="3" xfId="1" applyNumberFormat="1" applyFont="1" applyBorder="1"/>
    <xf numFmtId="166" fontId="2" fillId="0" borderId="3" xfId="0" applyNumberFormat="1" applyFont="1" applyBorder="1"/>
    <xf numFmtId="166" fontId="2" fillId="0" borderId="4" xfId="0" applyNumberFormat="1" applyFont="1" applyBorder="1"/>
    <xf numFmtId="164" fontId="3" fillId="0" borderId="4" xfId="1" applyNumberFormat="1" applyFont="1" applyFill="1" applyBorder="1"/>
    <xf numFmtId="164" fontId="3" fillId="0" borderId="3" xfId="1" applyNumberFormat="1" applyFont="1" applyFill="1" applyBorder="1"/>
    <xf numFmtId="164" fontId="2" fillId="0" borderId="4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6" fontId="2" fillId="0" borderId="3" xfId="0" applyNumberFormat="1" applyFont="1" applyBorder="1" applyAlignment="1">
      <alignment vertical="center"/>
    </xf>
    <xf numFmtId="166" fontId="2" fillId="0" borderId="4" xfId="0" applyNumberFormat="1" applyFont="1" applyBorder="1" applyAlignment="1">
      <alignment vertical="center"/>
    </xf>
    <xf numFmtId="165" fontId="2" fillId="0" borderId="3" xfId="1" applyNumberFormat="1" applyFont="1" applyBorder="1" applyAlignment="1">
      <alignment vertical="center"/>
    </xf>
    <xf numFmtId="164" fontId="2" fillId="0" borderId="4" xfId="1" applyNumberFormat="1" applyFont="1" applyFill="1" applyBorder="1"/>
    <xf numFmtId="164" fontId="2" fillId="0" borderId="3" xfId="1" applyNumberFormat="1" applyFont="1" applyFill="1" applyBorder="1"/>
    <xf numFmtId="165" fontId="2" fillId="0" borderId="3" xfId="1" applyNumberFormat="1" applyFont="1" applyFill="1" applyBorder="1"/>
    <xf numFmtId="165" fontId="2" fillId="0" borderId="3" xfId="1" applyNumberFormat="1" applyFont="1" applyFill="1" applyBorder="1" applyAlignment="1"/>
    <xf numFmtId="0" fontId="2" fillId="0" borderId="6" xfId="0" applyFont="1" applyBorder="1" applyAlignment="1">
      <alignment wrapText="1" shrinkToFit="1"/>
    </xf>
    <xf numFmtId="164" fontId="2" fillId="0" borderId="7" xfId="1" applyNumberFormat="1" applyFont="1" applyFill="1" applyBorder="1"/>
    <xf numFmtId="164" fontId="2" fillId="0" borderId="6" xfId="1" applyNumberFormat="1" applyFont="1" applyFill="1" applyBorder="1"/>
    <xf numFmtId="166" fontId="2" fillId="0" borderId="6" xfId="0" applyNumberFormat="1" applyFont="1" applyBorder="1"/>
    <xf numFmtId="166" fontId="2" fillId="0" borderId="7" xfId="0" applyNumberFormat="1" applyFont="1" applyBorder="1"/>
    <xf numFmtId="165" fontId="2" fillId="0" borderId="6" xfId="1" applyNumberFormat="1" applyFont="1" applyFill="1" applyBorder="1"/>
    <xf numFmtId="0" fontId="2" fillId="0" borderId="0" xfId="0" applyFont="1"/>
    <xf numFmtId="0" fontId="0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5" xfId="1" applyNumberFormat="1" applyFont="1" applyBorder="1"/>
    <xf numFmtId="164" fontId="2" fillId="0" borderId="2" xfId="1" applyNumberFormat="1" applyFont="1" applyBorder="1"/>
    <xf numFmtId="165" fontId="2" fillId="0" borderId="5" xfId="1" applyNumberFormat="1" applyFont="1" applyBorder="1"/>
    <xf numFmtId="0" fontId="4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166" fontId="2" fillId="0" borderId="0" xfId="0" applyNumberFormat="1" applyFont="1" applyFill="1"/>
    <xf numFmtId="166" fontId="2" fillId="0" borderId="4" xfId="0" applyNumberFormat="1" applyFont="1" applyFill="1" applyBorder="1"/>
    <xf numFmtId="166" fontId="2" fillId="0" borderId="0" xfId="0" applyNumberFormat="1" applyFont="1" applyFill="1" applyAlignment="1">
      <alignment vertical="center"/>
    </xf>
    <xf numFmtId="166" fontId="2" fillId="0" borderId="4" xfId="0" applyNumberFormat="1" applyFont="1" applyFill="1" applyBorder="1" applyAlignment="1">
      <alignment vertical="center"/>
    </xf>
    <xf numFmtId="1" fontId="2" fillId="0" borderId="0" xfId="0" applyNumberFormat="1" applyFont="1" applyFill="1"/>
    <xf numFmtId="166" fontId="2" fillId="0" borderId="8" xfId="0" applyNumberFormat="1" applyFont="1" applyFill="1" applyBorder="1"/>
    <xf numFmtId="166" fontId="2" fillId="0" borderId="7" xfId="0" applyNumberFormat="1" applyFont="1" applyFill="1" applyBorder="1"/>
    <xf numFmtId="165" fontId="2" fillId="0" borderId="5" xfId="1" applyNumberFormat="1" applyFont="1" applyFill="1" applyBorder="1"/>
    <xf numFmtId="165" fontId="2" fillId="0" borderId="2" xfId="1" applyNumberFormat="1" applyFont="1" applyFill="1" applyBorder="1"/>
    <xf numFmtId="165" fontId="2" fillId="0" borderId="4" xfId="1" applyNumberFormat="1" applyFont="1" applyFill="1" applyBorder="1"/>
    <xf numFmtId="165" fontId="2" fillId="0" borderId="3" xfId="0" applyNumberFormat="1" applyFont="1" applyFill="1" applyBorder="1"/>
    <xf numFmtId="165" fontId="2" fillId="0" borderId="4" xfId="0" applyNumberFormat="1" applyFont="1" applyFill="1" applyBorder="1"/>
    <xf numFmtId="165" fontId="2" fillId="0" borderId="3" xfId="0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vertical="center"/>
    </xf>
    <xf numFmtId="165" fontId="2" fillId="0" borderId="6" xfId="0" applyNumberFormat="1" applyFont="1" applyFill="1" applyBorder="1"/>
    <xf numFmtId="165" fontId="2" fillId="0" borderId="7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6A321-EB62-4741-B247-DAADC9F39E5F}">
  <dimension ref="A1:K98"/>
  <sheetViews>
    <sheetView tabSelected="1" workbookViewId="0">
      <selection activeCell="C7" sqref="C7"/>
    </sheetView>
  </sheetViews>
  <sheetFormatPr defaultColWidth="8.77734375" defaultRowHeight="48" customHeight="1" x14ac:dyDescent="0.3"/>
  <cols>
    <col min="1" max="1" width="30.6640625" style="27" customWidth="1"/>
    <col min="2" max="8" width="8.77734375" style="27"/>
    <col min="9" max="9" width="8.77734375" style="27" customWidth="1"/>
    <col min="10" max="16384" width="8.77734375" style="27"/>
  </cols>
  <sheetData>
    <row r="1" spans="1:11" ht="14.4" x14ac:dyDescent="0.3">
      <c r="A1" s="26" t="s">
        <v>99</v>
      </c>
    </row>
    <row r="2" spans="1:11" ht="16.05" customHeight="1" x14ac:dyDescent="0.3"/>
    <row r="3" spans="1:11" ht="48" customHeight="1" x14ac:dyDescent="0.3">
      <c r="A3" s="55"/>
      <c r="B3" s="56" t="s">
        <v>0</v>
      </c>
      <c r="C3" s="56"/>
      <c r="D3" s="57" t="s">
        <v>1</v>
      </c>
      <c r="E3" s="57"/>
      <c r="F3" s="56" t="s">
        <v>2</v>
      </c>
      <c r="G3" s="56"/>
      <c r="H3" s="57" t="s">
        <v>96</v>
      </c>
      <c r="I3" s="57"/>
      <c r="J3" s="56" t="s">
        <v>3</v>
      </c>
      <c r="K3" s="56"/>
    </row>
    <row r="4" spans="1:11" ht="48" customHeight="1" x14ac:dyDescent="0.3">
      <c r="A4" s="55"/>
      <c r="B4" s="28">
        <v>2021</v>
      </c>
      <c r="C4" s="29">
        <v>2031</v>
      </c>
      <c r="D4" s="34">
        <v>2021</v>
      </c>
      <c r="E4" s="35">
        <v>2031</v>
      </c>
      <c r="F4" s="28">
        <v>2021</v>
      </c>
      <c r="G4" s="29">
        <v>2031</v>
      </c>
      <c r="H4" s="34">
        <v>2021</v>
      </c>
      <c r="I4" s="35">
        <v>2031</v>
      </c>
      <c r="J4" s="28">
        <v>2021</v>
      </c>
      <c r="K4" s="29">
        <v>2031</v>
      </c>
    </row>
    <row r="5" spans="1:11" ht="21" customHeight="1" x14ac:dyDescent="0.3">
      <c r="A5" s="55"/>
      <c r="B5" s="54" t="s">
        <v>4</v>
      </c>
      <c r="C5" s="54"/>
      <c r="D5" s="58" t="s">
        <v>4</v>
      </c>
      <c r="E5" s="58"/>
      <c r="F5" s="54" t="s">
        <v>5</v>
      </c>
      <c r="G5" s="54"/>
      <c r="H5" s="58" t="s">
        <v>6</v>
      </c>
      <c r="I5" s="58"/>
      <c r="J5" s="54" t="s">
        <v>100</v>
      </c>
      <c r="K5" s="54"/>
    </row>
    <row r="6" spans="1:11" ht="14.4" x14ac:dyDescent="0.3">
      <c r="A6" s="1" t="s">
        <v>7</v>
      </c>
      <c r="B6" s="2">
        <f>SUM(B8,B35,B49,B54)</f>
        <v>3938.1176409999998</v>
      </c>
      <c r="C6" s="30">
        <f>SUM(C8,C35,C49,C54)</f>
        <v>4566.0518179999999</v>
      </c>
      <c r="D6" s="36">
        <f>SUM(D8,D35,D49,D54)</f>
        <v>1212.0493578063376</v>
      </c>
      <c r="E6" s="37">
        <f>SUM(E8,E35,E49,E54)</f>
        <v>637.72420856982069</v>
      </c>
      <c r="F6" s="30">
        <f>D6/B6*100</f>
        <v>30.777378135879253</v>
      </c>
      <c r="G6" s="31">
        <f>E6/C6*100</f>
        <v>13.966644137848474</v>
      </c>
      <c r="H6" s="45">
        <f>AVERAGE(H10:H17,H19:H24,H26:H28,H30:H34,H37:H40,H42:H48,H50:H53,H56:H59,H61:H70,H72:H80,H82:H97)</f>
        <v>380.44820626694855</v>
      </c>
      <c r="I6" s="46">
        <f>AVERAGE(I10:I17,I19:I24,I26:I28,I30:I34,I37:I40,I42:I48,I50:I53,I56:I59,I61:I70,I72:I80,I82:I97)</f>
        <v>308.32927906487822</v>
      </c>
      <c r="J6" s="32">
        <f>SUM(J8,J35,J49,J54)</f>
        <v>62794.331915366172</v>
      </c>
      <c r="K6" s="32">
        <f>SUM(K8,K35,K49,K54)</f>
        <v>34410.040437558651</v>
      </c>
    </row>
    <row r="7" spans="1:11" ht="14.4" x14ac:dyDescent="0.3">
      <c r="A7" s="1"/>
      <c r="B7" s="2"/>
      <c r="C7" s="3"/>
      <c r="D7" s="36"/>
      <c r="E7" s="16"/>
      <c r="F7" s="3"/>
      <c r="G7" s="2"/>
      <c r="H7" s="18"/>
      <c r="I7" s="47"/>
      <c r="J7" s="4"/>
      <c r="K7" s="4"/>
    </row>
    <row r="8" spans="1:11" ht="14.4" x14ac:dyDescent="0.3">
      <c r="A8" s="1" t="s">
        <v>8</v>
      </c>
      <c r="B8" s="2">
        <f>SUM(B9,B18,B25,B29)</f>
        <v>2470.7931119999998</v>
      </c>
      <c r="C8" s="3">
        <f>SUM(C9,C18,C25,C29)</f>
        <v>2731.3542469999998</v>
      </c>
      <c r="D8" s="36">
        <f>SUM(D9,D18,D25,D29)</f>
        <v>647.31567759805921</v>
      </c>
      <c r="E8" s="16">
        <f>SUM(E9,E18,E25,E29)</f>
        <v>175.72273333220889</v>
      </c>
      <c r="F8" s="3">
        <f t="shared" ref="F8:G17" si="0">D8/B8*100</f>
        <v>26.1987001037932</v>
      </c>
      <c r="G8" s="2">
        <f t="shared" si="0"/>
        <v>6.4335387299254601</v>
      </c>
      <c r="H8" s="18">
        <f>AVERAGE(H10:H17,H19:H24,H26:H28,H30:H34)</f>
        <v>303.87097039083966</v>
      </c>
      <c r="I8" s="47">
        <f>AVERAGE(I10:I17,I19:I24,I26:I28,I30:I34)</f>
        <v>231.36786329231981</v>
      </c>
      <c r="J8" s="4">
        <f>SUM(J9,J18,J25,J29,)</f>
        <v>28285.057840420322</v>
      </c>
      <c r="K8" s="4">
        <f>SUM(K9,K18,K25,K29,)</f>
        <v>6992.4324484667732</v>
      </c>
    </row>
    <row r="9" spans="1:11" ht="28.2" x14ac:dyDescent="0.3">
      <c r="A9" s="1" t="s">
        <v>9</v>
      </c>
      <c r="B9" s="2">
        <f>SUM(B10:B17)</f>
        <v>72.992604999999998</v>
      </c>
      <c r="C9" s="3">
        <f t="shared" ref="C9:E9" si="1">SUM(C10:C17)</f>
        <v>77.320014</v>
      </c>
      <c r="D9" s="38">
        <f t="shared" si="1"/>
        <v>10.079167217827457</v>
      </c>
      <c r="E9" s="39">
        <f t="shared" si="1"/>
        <v>4.7397699775835402</v>
      </c>
      <c r="F9" s="7">
        <f t="shared" si="0"/>
        <v>13.808477198241462</v>
      </c>
      <c r="G9" s="8">
        <f t="shared" si="0"/>
        <v>6.1300687006905354</v>
      </c>
      <c r="H9" s="48">
        <f>AVERAGE(H10:H17)</f>
        <v>243.56020312116689</v>
      </c>
      <c r="I9" s="49">
        <f>AVERAGE(I10:I17)</f>
        <v>186.755394149643</v>
      </c>
      <c r="J9" s="4">
        <f t="shared" ref="J9:K9" si="2">SUM(J10:J17)</f>
        <v>414.09885462719348</v>
      </c>
      <c r="K9" s="4">
        <f t="shared" si="2"/>
        <v>202.45957817443136</v>
      </c>
    </row>
    <row r="10" spans="1:11" ht="14.4" x14ac:dyDescent="0.3">
      <c r="A10" s="1" t="s">
        <v>10</v>
      </c>
      <c r="B10" s="5">
        <v>3.0112220000000001</v>
      </c>
      <c r="C10" s="6">
        <v>2.866822</v>
      </c>
      <c r="D10" s="38">
        <v>0.144433383308884</v>
      </c>
      <c r="E10" s="39">
        <v>7.0187744674905898E-3</v>
      </c>
      <c r="F10" s="7">
        <f t="shared" si="0"/>
        <v>4.7965039877127618</v>
      </c>
      <c r="G10" s="8">
        <f t="shared" si="0"/>
        <v>0.2448277035508514</v>
      </c>
      <c r="H10" s="48">
        <v>188.877035686065</v>
      </c>
      <c r="I10" s="49">
        <v>136.851205628152</v>
      </c>
      <c r="J10" s="4">
        <v>3.40599372162671</v>
      </c>
      <c r="K10" s="4">
        <v>0.119924251279814</v>
      </c>
    </row>
    <row r="11" spans="1:11" ht="14.4" x14ac:dyDescent="0.3">
      <c r="A11" s="1" t="s">
        <v>11</v>
      </c>
      <c r="B11" s="5">
        <v>10.279658</v>
      </c>
      <c r="C11" s="6">
        <v>10.823653999999999</v>
      </c>
      <c r="D11" s="38">
        <v>0.43710319553898502</v>
      </c>
      <c r="E11" s="39">
        <v>6.2863834437961799E-2</v>
      </c>
      <c r="F11" s="7">
        <f t="shared" si="0"/>
        <v>4.2521180718170299</v>
      </c>
      <c r="G11" s="8">
        <f t="shared" si="0"/>
        <v>0.58080048048433375</v>
      </c>
      <c r="H11" s="48">
        <v>170.418546560328</v>
      </c>
      <c r="I11" s="49">
        <v>135.329457595961</v>
      </c>
      <c r="J11" s="4">
        <v>8.6287686291180794</v>
      </c>
      <c r="K11" s="4">
        <v>0.98546497714028902</v>
      </c>
    </row>
    <row r="12" spans="1:11" ht="14.4" x14ac:dyDescent="0.3">
      <c r="A12" s="1" t="s">
        <v>12</v>
      </c>
      <c r="B12" s="5">
        <v>4.9325799999999997</v>
      </c>
      <c r="C12" s="6">
        <v>4.8976550000000003</v>
      </c>
      <c r="D12" s="38">
        <v>0.53087150694020002</v>
      </c>
      <c r="E12" s="39">
        <v>8.2638620639645596E-2</v>
      </c>
      <c r="F12" s="7">
        <f t="shared" si="0"/>
        <v>10.762552395302256</v>
      </c>
      <c r="G12" s="8">
        <f t="shared" si="0"/>
        <v>1.6873099603717614</v>
      </c>
      <c r="H12" s="48">
        <v>234.394299778582</v>
      </c>
      <c r="I12" s="49">
        <v>177.93577545227299</v>
      </c>
      <c r="J12" s="4">
        <v>16.1060785888989</v>
      </c>
      <c r="K12" s="4">
        <v>1.9032668635922301</v>
      </c>
    </row>
    <row r="13" spans="1:11" ht="14.4" x14ac:dyDescent="0.3">
      <c r="A13" s="1" t="s">
        <v>13</v>
      </c>
      <c r="B13" s="5">
        <v>6.0197729999999998</v>
      </c>
      <c r="C13" s="6">
        <v>6.4706419999999998</v>
      </c>
      <c r="D13" s="38">
        <v>1.0987655643466601</v>
      </c>
      <c r="E13" s="39">
        <v>0.36414539810103003</v>
      </c>
      <c r="F13" s="7">
        <f t="shared" si="0"/>
        <v>18.252607936323514</v>
      </c>
      <c r="G13" s="8">
        <f t="shared" si="0"/>
        <v>5.6276548463201959</v>
      </c>
      <c r="H13" s="48">
        <v>263.45002949928102</v>
      </c>
      <c r="I13" s="49">
        <v>209.11082479836199</v>
      </c>
      <c r="J13" s="4">
        <v>37.240326072124901</v>
      </c>
      <c r="K13" s="4">
        <v>9.7962875466545398</v>
      </c>
    </row>
    <row r="14" spans="1:11" ht="14.4" x14ac:dyDescent="0.3">
      <c r="A14" s="1" t="s">
        <v>14</v>
      </c>
      <c r="B14" s="5">
        <v>3.3275640000000002</v>
      </c>
      <c r="C14" s="6">
        <v>2.9460489999999999</v>
      </c>
      <c r="D14" s="38">
        <v>0.80819936644533596</v>
      </c>
      <c r="E14" s="39">
        <v>3.5464337600908599E-2</v>
      </c>
      <c r="F14" s="7">
        <f t="shared" si="0"/>
        <v>24.28801869611932</v>
      </c>
      <c r="G14" s="8">
        <f t="shared" si="0"/>
        <v>1.2037932023842306</v>
      </c>
      <c r="H14" s="48">
        <v>242.70182074929099</v>
      </c>
      <c r="I14" s="49">
        <v>145.567882661179</v>
      </c>
      <c r="J14" s="4">
        <v>26.023711595124301</v>
      </c>
      <c r="K14" s="4">
        <v>0.68491253540960695</v>
      </c>
    </row>
    <row r="15" spans="1:11" ht="14.4" x14ac:dyDescent="0.3">
      <c r="A15" s="1" t="s">
        <v>15</v>
      </c>
      <c r="B15" s="5">
        <v>9.0050720000000002</v>
      </c>
      <c r="C15" s="6">
        <v>10.217929</v>
      </c>
      <c r="D15" s="38">
        <v>4.8294730774956296</v>
      </c>
      <c r="E15" s="39">
        <v>3.9029047405383799</v>
      </c>
      <c r="F15" s="7">
        <f t="shared" si="0"/>
        <v>53.630588156270484</v>
      </c>
      <c r="G15" s="8">
        <f t="shared" si="0"/>
        <v>38.196632023361879</v>
      </c>
      <c r="H15" s="48">
        <v>442.12889434213099</v>
      </c>
      <c r="I15" s="49">
        <v>377.85582510520499</v>
      </c>
      <c r="J15" s="4">
        <v>265.47768695003703</v>
      </c>
      <c r="K15" s="4">
        <v>183.35529269976601</v>
      </c>
    </row>
    <row r="16" spans="1:11" ht="14.4" x14ac:dyDescent="0.3">
      <c r="A16" s="1" t="s">
        <v>16</v>
      </c>
      <c r="B16" s="5">
        <v>5.5859750000000004</v>
      </c>
      <c r="C16" s="6">
        <v>6.0661820000000004</v>
      </c>
      <c r="D16" s="38">
        <v>0.42456601237752301</v>
      </c>
      <c r="E16" s="39">
        <v>6.0357581298595198E-2</v>
      </c>
      <c r="F16" s="7">
        <f t="shared" si="0"/>
        <v>7.6005712946714405</v>
      </c>
      <c r="G16" s="8">
        <f t="shared" si="0"/>
        <v>0.99498467567565885</v>
      </c>
      <c r="H16" s="48">
        <v>211.67604154283401</v>
      </c>
      <c r="I16" s="49">
        <v>161.744065466091</v>
      </c>
      <c r="J16" s="4">
        <v>11.6601583207232</v>
      </c>
      <c r="K16" s="4">
        <v>1.2666239630133</v>
      </c>
    </row>
    <row r="17" spans="1:11" ht="14.4" x14ac:dyDescent="0.3">
      <c r="A17" s="1" t="s">
        <v>17</v>
      </c>
      <c r="B17" s="5">
        <v>30.830760999999999</v>
      </c>
      <c r="C17" s="6">
        <v>33.031081</v>
      </c>
      <c r="D17" s="38">
        <v>1.8057551113742401</v>
      </c>
      <c r="E17" s="39">
        <v>0.22437669049952899</v>
      </c>
      <c r="F17" s="7">
        <f t="shared" si="0"/>
        <v>5.8569916953209171</v>
      </c>
      <c r="G17" s="8">
        <f t="shared" si="0"/>
        <v>0.67928957729094297</v>
      </c>
      <c r="H17" s="48">
        <v>194.834956810823</v>
      </c>
      <c r="I17" s="49">
        <v>149.64811648992099</v>
      </c>
      <c r="J17" s="4">
        <v>45.556130749540401</v>
      </c>
      <c r="K17" s="4">
        <v>4.3478053375755596</v>
      </c>
    </row>
    <row r="18" spans="1:11" ht="14.4" x14ac:dyDescent="0.3">
      <c r="A18" s="1" t="s">
        <v>18</v>
      </c>
      <c r="B18" s="2">
        <f>SUM(B19:B24)</f>
        <v>1834.1045319999998</v>
      </c>
      <c r="C18" s="3">
        <f t="shared" ref="C18:E18" si="3">SUM(C19:C24)</f>
        <v>2039.9398939999999</v>
      </c>
      <c r="D18" s="38">
        <f t="shared" si="3"/>
        <v>508.92663043170893</v>
      </c>
      <c r="E18" s="39">
        <f t="shared" si="3"/>
        <v>107.29458047538712</v>
      </c>
      <c r="F18" s="7">
        <f>D18/B18*100</f>
        <v>27.747962100979585</v>
      </c>
      <c r="G18" s="8">
        <f>E18/C18*100</f>
        <v>5.2596932287548626</v>
      </c>
      <c r="H18" s="48">
        <f>AVERAGE(H19:H24)</f>
        <v>314.57531781531384</v>
      </c>
      <c r="I18" s="49">
        <f>AVERAGE(I19:I24)</f>
        <v>228.74626509232633</v>
      </c>
      <c r="J18" s="4">
        <f t="shared" ref="J18:K18" si="4">SUM(J19:J24)</f>
        <v>20889.347607417316</v>
      </c>
      <c r="K18" s="4">
        <f t="shared" si="4"/>
        <v>3505.4976837524796</v>
      </c>
    </row>
    <row r="19" spans="1:11" ht="14.4" x14ac:dyDescent="0.3">
      <c r="A19" s="1" t="s">
        <v>19</v>
      </c>
      <c r="B19" s="2">
        <v>37.524712999999998</v>
      </c>
      <c r="C19" s="3">
        <v>46.570360999999998</v>
      </c>
      <c r="D19" s="38">
        <v>22.1193589006735</v>
      </c>
      <c r="E19" s="39">
        <v>18.084103690067099</v>
      </c>
      <c r="F19" s="7">
        <f t="shared" ref="F19:G24" si="5">D19/B19*100</f>
        <v>58.946110795500296</v>
      </c>
      <c r="G19" s="8">
        <f t="shared" si="5"/>
        <v>38.831787647227173</v>
      </c>
      <c r="H19" s="48">
        <v>397.15547318400002</v>
      </c>
      <c r="I19" s="49">
        <v>321.90370283993701</v>
      </c>
      <c r="J19" s="4">
        <v>1044.0267989500701</v>
      </c>
      <c r="K19" s="4">
        <v>691.83339264658196</v>
      </c>
    </row>
    <row r="20" spans="1:11" ht="14.4" x14ac:dyDescent="0.3">
      <c r="A20" s="1" t="s">
        <v>20</v>
      </c>
      <c r="B20" s="2">
        <v>164.21824100000001</v>
      </c>
      <c r="C20" s="3">
        <v>178.346901</v>
      </c>
      <c r="D20" s="38">
        <v>42.145037529527599</v>
      </c>
      <c r="E20" s="39">
        <v>10.4730452461115</v>
      </c>
      <c r="F20" s="7">
        <f t="shared" si="5"/>
        <v>25.664041505308532</v>
      </c>
      <c r="G20" s="8">
        <f t="shared" si="5"/>
        <v>5.8722888860914386</v>
      </c>
      <c r="H20" s="48">
        <v>299.51476255188101</v>
      </c>
      <c r="I20" s="49">
        <v>218.24520700037101</v>
      </c>
      <c r="J20" s="4">
        <v>1855.5035397418701</v>
      </c>
      <c r="K20" s="4">
        <v>335.98106618616498</v>
      </c>
    </row>
    <row r="21" spans="1:11" ht="14.4" x14ac:dyDescent="0.3">
      <c r="A21" s="1" t="s">
        <v>21</v>
      </c>
      <c r="B21" s="2">
        <v>1340.451141</v>
      </c>
      <c r="C21" s="3">
        <v>1472.9811</v>
      </c>
      <c r="D21" s="38">
        <v>345.35231327220299</v>
      </c>
      <c r="E21" s="39">
        <v>32.089537736605301</v>
      </c>
      <c r="F21" s="7">
        <f t="shared" si="5"/>
        <v>25.763886702693551</v>
      </c>
      <c r="G21" s="8">
        <f t="shared" si="5"/>
        <v>2.1785437529785892</v>
      </c>
      <c r="H21" s="48">
        <v>289.48935108357301</v>
      </c>
      <c r="I21" s="49">
        <v>183.39854009073801</v>
      </c>
      <c r="J21" s="4">
        <v>13400.057039813601</v>
      </c>
      <c r="K21" s="4">
        <v>788.80747969019001</v>
      </c>
    </row>
    <row r="22" spans="1:11" ht="14.4" x14ac:dyDescent="0.3">
      <c r="A22" s="1" t="s">
        <v>22</v>
      </c>
      <c r="B22" s="2">
        <v>30.606486</v>
      </c>
      <c r="C22" s="3">
        <v>32.628900000000002</v>
      </c>
      <c r="D22" s="38">
        <v>4.1666393037318201</v>
      </c>
      <c r="E22" s="39">
        <v>0.105636334130414</v>
      </c>
      <c r="F22" s="7">
        <f t="shared" si="5"/>
        <v>13.613582767168436</v>
      </c>
      <c r="G22" s="8">
        <f t="shared" si="5"/>
        <v>0.3237508286531694</v>
      </c>
      <c r="H22" s="48">
        <v>255.01492675601801</v>
      </c>
      <c r="I22" s="49">
        <v>157.063778085021</v>
      </c>
      <c r="J22" s="4">
        <v>150.37371275126699</v>
      </c>
      <c r="K22" s="4">
        <v>2.3480631686064899</v>
      </c>
    </row>
    <row r="23" spans="1:11" ht="14.4" x14ac:dyDescent="0.3">
      <c r="A23" s="1" t="s">
        <v>23</v>
      </c>
      <c r="B23" s="2">
        <v>238.268607</v>
      </c>
      <c r="C23" s="3">
        <v>285.19250099999999</v>
      </c>
      <c r="D23" s="38">
        <v>90.680669369176599</v>
      </c>
      <c r="E23" s="39">
        <v>45.572103774805797</v>
      </c>
      <c r="F23" s="7">
        <f t="shared" si="5"/>
        <v>38.058169102057413</v>
      </c>
      <c r="G23" s="8">
        <f t="shared" si="5"/>
        <v>15.979418678615886</v>
      </c>
      <c r="H23" s="48">
        <v>388.56048018177</v>
      </c>
      <c r="I23" s="49">
        <v>300.50945515281398</v>
      </c>
      <c r="J23" s="4">
        <v>4268.0365654413599</v>
      </c>
      <c r="K23" s="4">
        <v>1658.8686731883199</v>
      </c>
    </row>
    <row r="24" spans="1:11" ht="14.4" x14ac:dyDescent="0.3">
      <c r="A24" s="1" t="s">
        <v>24</v>
      </c>
      <c r="B24" s="2">
        <v>23.035343999999998</v>
      </c>
      <c r="C24" s="3">
        <v>24.220130999999999</v>
      </c>
      <c r="D24" s="38">
        <v>4.46261205639642</v>
      </c>
      <c r="E24" s="39">
        <v>0.970153693666998</v>
      </c>
      <c r="F24" s="7">
        <f t="shared" si="5"/>
        <v>19.372890877585419</v>
      </c>
      <c r="G24" s="8">
        <f t="shared" si="5"/>
        <v>4.0055674912204156</v>
      </c>
      <c r="H24" s="48">
        <v>257.716913134641</v>
      </c>
      <c r="I24" s="49">
        <v>191.35690738507699</v>
      </c>
      <c r="J24" s="4">
        <v>171.349950719144</v>
      </c>
      <c r="K24" s="4">
        <v>27.659008872615999</v>
      </c>
    </row>
    <row r="25" spans="1:11" ht="14.4" x14ac:dyDescent="0.3">
      <c r="A25" s="1" t="s">
        <v>25</v>
      </c>
      <c r="B25" s="2">
        <f>SUM(B26:B28)</f>
        <v>59.567817000000005</v>
      </c>
      <c r="C25" s="3">
        <f t="shared" ref="C25:E25" si="6">SUM(C26:C28)</f>
        <v>66.348356999999993</v>
      </c>
      <c r="D25" s="38">
        <f t="shared" si="6"/>
        <v>42.816873522175968</v>
      </c>
      <c r="E25" s="39">
        <f t="shared" si="6"/>
        <v>38.976295994633965</v>
      </c>
      <c r="F25" s="7">
        <f>D25/B25*100</f>
        <v>71.879205380610074</v>
      </c>
      <c r="G25" s="8">
        <f>E25/C25*100</f>
        <v>58.744930179105971</v>
      </c>
      <c r="H25" s="48">
        <f>AVERAGE(H26:H28)</f>
        <v>457.06412614386431</v>
      </c>
      <c r="I25" s="49">
        <f>AVERAGE(I26:I28)</f>
        <v>374.92788262560731</v>
      </c>
      <c r="J25" s="4">
        <f t="shared" ref="J25:K25" si="7">SUM(J26:J28)</f>
        <v>3108.9403928993434</v>
      </c>
      <c r="K25" s="4">
        <f t="shared" si="7"/>
        <v>2372.114398686972</v>
      </c>
    </row>
    <row r="26" spans="1:11" ht="28.2" x14ac:dyDescent="0.3">
      <c r="A26" s="1" t="s">
        <v>97</v>
      </c>
      <c r="B26" s="2">
        <v>25.89</v>
      </c>
      <c r="C26" s="3">
        <v>26.71</v>
      </c>
      <c r="D26" s="38">
        <v>16.342180883687401</v>
      </c>
      <c r="E26" s="39">
        <v>13.967236179217499</v>
      </c>
      <c r="F26" s="7">
        <f t="shared" ref="F26:G28" si="8">D26/B26*100</f>
        <v>63.121594761249135</v>
      </c>
      <c r="G26" s="8">
        <f t="shared" si="8"/>
        <v>52.292160910585913</v>
      </c>
      <c r="H26" s="48">
        <v>445.63537688009899</v>
      </c>
      <c r="I26" s="49">
        <v>396.92643839082501</v>
      </c>
      <c r="J26" s="4">
        <v>1040.6865941649901</v>
      </c>
      <c r="K26" s="4">
        <v>792.22910044065202</v>
      </c>
    </row>
    <row r="27" spans="1:11" ht="14.4" x14ac:dyDescent="0.3">
      <c r="A27" s="1" t="s">
        <v>26</v>
      </c>
      <c r="B27" s="2">
        <v>3.1975289999999998</v>
      </c>
      <c r="C27" s="3">
        <v>3.4207999999999998</v>
      </c>
      <c r="D27" s="38">
        <v>0.690769091127163</v>
      </c>
      <c r="E27" s="39">
        <v>0.18498034250206799</v>
      </c>
      <c r="F27" s="7">
        <f t="shared" si="8"/>
        <v>21.603215830948304</v>
      </c>
      <c r="G27" s="8">
        <f t="shared" si="8"/>
        <v>5.4075170282409966</v>
      </c>
      <c r="H27" s="48">
        <v>294.98362353135599</v>
      </c>
      <c r="I27" s="49">
        <v>222.99602479541301</v>
      </c>
      <c r="J27" s="4">
        <v>25.323420085813499</v>
      </c>
      <c r="K27" s="4">
        <v>5.1264208599499099</v>
      </c>
    </row>
    <row r="28" spans="1:11" ht="14.4" x14ac:dyDescent="0.3">
      <c r="A28" s="1" t="s">
        <v>27</v>
      </c>
      <c r="B28" s="2">
        <v>30.480288000000002</v>
      </c>
      <c r="C28" s="3">
        <v>36.217556999999999</v>
      </c>
      <c r="D28" s="38">
        <v>25.7839235473614</v>
      </c>
      <c r="E28" s="39">
        <v>24.824079472914399</v>
      </c>
      <c r="F28" s="7">
        <f t="shared" si="8"/>
        <v>84.592125728475395</v>
      </c>
      <c r="G28" s="8">
        <f t="shared" si="8"/>
        <v>68.541562515976423</v>
      </c>
      <c r="H28" s="48">
        <v>630.57337802013797</v>
      </c>
      <c r="I28" s="49">
        <v>504.86118469058403</v>
      </c>
      <c r="J28" s="4">
        <v>2042.93037864854</v>
      </c>
      <c r="K28" s="4">
        <v>1574.7588773863699</v>
      </c>
    </row>
    <row r="29" spans="1:11" ht="14.4" x14ac:dyDescent="0.3">
      <c r="A29" s="1" t="s">
        <v>28</v>
      </c>
      <c r="B29" s="2">
        <f>SUM(B30:B34)</f>
        <v>504.12815799999998</v>
      </c>
      <c r="C29" s="3">
        <f t="shared" ref="C29:E29" si="9">SUM(C30:C34)</f>
        <v>547.74598199999991</v>
      </c>
      <c r="D29" s="38">
        <f t="shared" si="9"/>
        <v>85.493006426346909</v>
      </c>
      <c r="E29" s="39">
        <f t="shared" si="9"/>
        <v>24.712086884604275</v>
      </c>
      <c r="F29" s="7">
        <f>D29/B29*100</f>
        <v>16.958585841647615</v>
      </c>
      <c r="G29" s="8">
        <f>E29/C29*100</f>
        <v>4.5115961954430688</v>
      </c>
      <c r="H29" s="48">
        <f>AVERAGE(H30:H34)</f>
        <v>295.6070876611322</v>
      </c>
      <c r="I29" s="49">
        <f>AVERAGE(I30:I34)</f>
        <v>219.7577201606222</v>
      </c>
      <c r="J29" s="4">
        <f t="shared" ref="J29:K29" si="10">SUM(J30:J34)</f>
        <v>3872.6709854764658</v>
      </c>
      <c r="K29" s="4">
        <f t="shared" si="10"/>
        <v>912.36078785288998</v>
      </c>
    </row>
    <row r="30" spans="1:11" ht="14.4" x14ac:dyDescent="0.3">
      <c r="A30" s="1" t="s">
        <v>29</v>
      </c>
      <c r="B30" s="2">
        <v>17.158314000000001</v>
      </c>
      <c r="C30" s="3">
        <v>19.218489000000002</v>
      </c>
      <c r="D30" s="38">
        <v>3.57126590763822</v>
      </c>
      <c r="E30" s="39">
        <v>0.58580383491275201</v>
      </c>
      <c r="F30" s="7">
        <f t="shared" ref="F30:G34" si="11">D30/B30*100</f>
        <v>20.813617862677066</v>
      </c>
      <c r="G30" s="8">
        <f t="shared" si="11"/>
        <v>3.0481263897112409</v>
      </c>
      <c r="H30" s="48">
        <v>292.05654039941902</v>
      </c>
      <c r="I30" s="49">
        <v>205.45098111898301</v>
      </c>
      <c r="J30" s="4">
        <v>159.35386441182001</v>
      </c>
      <c r="K30" s="4">
        <v>18.387975036496599</v>
      </c>
    </row>
    <row r="31" spans="1:11" ht="14.4" x14ac:dyDescent="0.3">
      <c r="A31" s="1" t="s">
        <v>30</v>
      </c>
      <c r="B31" s="2">
        <v>269.06505399999998</v>
      </c>
      <c r="C31" s="3">
        <v>286.64452899999998</v>
      </c>
      <c r="D31" s="38">
        <v>42.217222635806301</v>
      </c>
      <c r="E31" s="39">
        <v>10.550636060026701</v>
      </c>
      <c r="F31" s="7">
        <f t="shared" si="11"/>
        <v>15.690340312943912</v>
      </c>
      <c r="G31" s="8">
        <f t="shared" si="11"/>
        <v>3.6807386824489861</v>
      </c>
      <c r="H31" s="48">
        <v>281.40952223157501</v>
      </c>
      <c r="I31" s="49">
        <v>217.882804977836</v>
      </c>
      <c r="J31" s="4">
        <v>1764.84421284117</v>
      </c>
      <c r="K31" s="4">
        <v>341.49120864875403</v>
      </c>
    </row>
    <row r="32" spans="1:11" ht="14.4" x14ac:dyDescent="0.3">
      <c r="A32" s="1" t="s">
        <v>31</v>
      </c>
      <c r="B32" s="2">
        <v>7.5531480000000002</v>
      </c>
      <c r="C32" s="3">
        <v>8.5675860000000004</v>
      </c>
      <c r="D32" s="38">
        <v>2.3013707345196299</v>
      </c>
      <c r="E32" s="39">
        <v>0.57673694329080905</v>
      </c>
      <c r="F32" s="7">
        <f t="shared" si="11"/>
        <v>30.469027411082507</v>
      </c>
      <c r="G32" s="8">
        <f t="shared" si="11"/>
        <v>6.7316154549345528</v>
      </c>
      <c r="H32" s="48">
        <v>294.34826927370398</v>
      </c>
      <c r="I32" s="49">
        <v>207.33377024607199</v>
      </c>
      <c r="J32" s="4">
        <v>110.09908610738999</v>
      </c>
      <c r="K32" s="4">
        <v>19.434951354324198</v>
      </c>
    </row>
    <row r="33" spans="1:11" ht="14.4" x14ac:dyDescent="0.3">
      <c r="A33" s="1" t="s">
        <v>32</v>
      </c>
      <c r="B33" s="2">
        <v>110.82970400000001</v>
      </c>
      <c r="C33" s="3">
        <v>127.315696</v>
      </c>
      <c r="D33" s="38">
        <v>27.720711064696399</v>
      </c>
      <c r="E33" s="39">
        <v>12.0629981127133</v>
      </c>
      <c r="F33" s="7">
        <f t="shared" si="11"/>
        <v>25.011986917060064</v>
      </c>
      <c r="G33" s="8">
        <f t="shared" si="11"/>
        <v>9.4748711209286398</v>
      </c>
      <c r="H33" s="48">
        <v>347.25221131284798</v>
      </c>
      <c r="I33" s="49">
        <v>277.74096631197602</v>
      </c>
      <c r="J33" s="4">
        <v>1454.2841163433</v>
      </c>
      <c r="K33" s="4">
        <v>506.16845580623902</v>
      </c>
    </row>
    <row r="34" spans="1:11" ht="14.4" x14ac:dyDescent="0.3">
      <c r="A34" s="1" t="s">
        <v>33</v>
      </c>
      <c r="B34" s="2">
        <v>99.521938000000006</v>
      </c>
      <c r="C34" s="3">
        <v>105.99968200000001</v>
      </c>
      <c r="D34" s="38">
        <v>9.6824360836863494</v>
      </c>
      <c r="E34" s="39">
        <v>0.93591193366071301</v>
      </c>
      <c r="F34" s="7">
        <f t="shared" si="11"/>
        <v>9.728946479806643</v>
      </c>
      <c r="G34" s="8">
        <f t="shared" si="11"/>
        <v>0.88293843528767657</v>
      </c>
      <c r="H34" s="48">
        <v>262.968895088115</v>
      </c>
      <c r="I34" s="49">
        <v>190.380078148244</v>
      </c>
      <c r="J34" s="4">
        <v>384.08970577278598</v>
      </c>
      <c r="K34" s="4">
        <v>26.878197007076199</v>
      </c>
    </row>
    <row r="35" spans="1:11" ht="28.2" x14ac:dyDescent="0.3">
      <c r="A35" s="1" t="s">
        <v>34</v>
      </c>
      <c r="B35" s="2">
        <f>SUM(B36,B41)</f>
        <v>174.82899399999999</v>
      </c>
      <c r="C35" s="3">
        <f t="shared" ref="C35:E35" si="12">SUM(C36,C41)</f>
        <v>191.04213700000003</v>
      </c>
      <c r="D35" s="38">
        <f t="shared" si="12"/>
        <v>44.672252005981477</v>
      </c>
      <c r="E35" s="39">
        <f t="shared" si="12"/>
        <v>23.504045566563811</v>
      </c>
      <c r="F35" s="7">
        <f>D35/B35*100</f>
        <v>25.55196994726257</v>
      </c>
      <c r="G35" s="8">
        <f>E35/C35*100</f>
        <v>12.30306880757087</v>
      </c>
      <c r="H35" s="48">
        <f>AVERAGE(H37:H40,H42:H48)</f>
        <v>344.73647470135444</v>
      </c>
      <c r="I35" s="49">
        <f>AVERAGE(I37:I40,I42:I48)</f>
        <v>283.69703126933791</v>
      </c>
      <c r="J35" s="4">
        <f>SUM(J36,J41)</f>
        <v>2236.0413911267597</v>
      </c>
      <c r="K35" s="4">
        <f>SUM(K36,K41)</f>
        <v>1152.2505276331387</v>
      </c>
    </row>
    <row r="36" spans="1:11" ht="14.4" x14ac:dyDescent="0.3">
      <c r="A36" s="1" t="s">
        <v>35</v>
      </c>
      <c r="B36" s="2">
        <f>SUM(B37:B40)</f>
        <v>110.63963200000001</v>
      </c>
      <c r="C36" s="3">
        <f t="shared" ref="C36:E36" si="13">SUM(C37:C40)</f>
        <v>120.243042</v>
      </c>
      <c r="D36" s="38">
        <f t="shared" si="13"/>
        <v>24.154367872374241</v>
      </c>
      <c r="E36" s="39">
        <f t="shared" si="13"/>
        <v>9.9419399988341706</v>
      </c>
      <c r="F36" s="7">
        <f>D36/B36*100</f>
        <v>21.831569244892499</v>
      </c>
      <c r="G36" s="8">
        <f>E36/C36*100</f>
        <v>8.2682039920731292</v>
      </c>
      <c r="H36" s="48">
        <f>AVERAGE(H37:H40)</f>
        <v>290.35973575161375</v>
      </c>
      <c r="I36" s="49">
        <f>AVERAGE(I37:I40)</f>
        <v>229.19023285664201</v>
      </c>
      <c r="J36" s="4">
        <f>SUM(J37:J40)</f>
        <v>974.5501954828801</v>
      </c>
      <c r="K36" s="4">
        <f>SUM(K37:K40)</f>
        <v>319.73331971026909</v>
      </c>
    </row>
    <row r="37" spans="1:11" ht="14.4" x14ac:dyDescent="0.3">
      <c r="A37" s="1" t="s">
        <v>36</v>
      </c>
      <c r="B37" s="9">
        <v>11.805491999999999</v>
      </c>
      <c r="C37" s="10">
        <v>13.417490000000001</v>
      </c>
      <c r="D37" s="38">
        <v>5.3082794216649001</v>
      </c>
      <c r="E37" s="39">
        <v>2.6419758254296299</v>
      </c>
      <c r="F37" s="7">
        <f t="shared" ref="F37:G40" si="14">D37/B37*100</f>
        <v>44.964491286469894</v>
      </c>
      <c r="G37" s="8">
        <f t="shared" si="14"/>
        <v>19.69053694416489</v>
      </c>
      <c r="H37" s="48">
        <v>343.01571192128398</v>
      </c>
      <c r="I37" s="49">
        <v>258.80279400470698</v>
      </c>
      <c r="J37" s="4">
        <v>238.944397052944</v>
      </c>
      <c r="K37" s="4">
        <v>89.727767509747693</v>
      </c>
    </row>
    <row r="38" spans="1:11" ht="14.4" x14ac:dyDescent="0.3">
      <c r="A38" s="1" t="s">
        <v>37</v>
      </c>
      <c r="B38" s="9">
        <v>49.528737</v>
      </c>
      <c r="C38" s="10">
        <v>53.271239000000001</v>
      </c>
      <c r="D38" s="38">
        <v>6.25576832529483</v>
      </c>
      <c r="E38" s="39">
        <v>1.5761988557509601</v>
      </c>
      <c r="F38" s="7">
        <f t="shared" si="14"/>
        <v>12.630583181022423</v>
      </c>
      <c r="G38" s="8">
        <f t="shared" si="14"/>
        <v>2.9588177135338638</v>
      </c>
      <c r="H38" s="48">
        <v>259.692323191811</v>
      </c>
      <c r="I38" s="49">
        <v>204.64893560519499</v>
      </c>
      <c r="J38" s="4">
        <v>235.056233949746</v>
      </c>
      <c r="K38" s="4">
        <v>46.671579980029698</v>
      </c>
    </row>
    <row r="39" spans="1:11" ht="14.4" x14ac:dyDescent="0.3">
      <c r="A39" s="1" t="s">
        <v>38</v>
      </c>
      <c r="B39" s="2">
        <v>17.103553999999999</v>
      </c>
      <c r="C39" s="3">
        <v>18.906165000000001</v>
      </c>
      <c r="D39" s="38">
        <v>4.74327631105698</v>
      </c>
      <c r="E39" s="39">
        <v>2.4249972715760602</v>
      </c>
      <c r="F39" s="7">
        <f t="shared" si="14"/>
        <v>27.732694100050669</v>
      </c>
      <c r="G39" s="8">
        <f t="shared" si="14"/>
        <v>12.826489515859297</v>
      </c>
      <c r="H39" s="48">
        <v>263.75917049289501</v>
      </c>
      <c r="I39" s="49">
        <v>216.04370639495201</v>
      </c>
      <c r="J39" s="4">
        <v>174.60943172695499</v>
      </c>
      <c r="K39" s="4">
        <v>73.119730124146699</v>
      </c>
    </row>
    <row r="40" spans="1:11" ht="14.4" x14ac:dyDescent="0.3">
      <c r="A40" s="1" t="s">
        <v>39</v>
      </c>
      <c r="B40" s="2">
        <v>32.201849000000003</v>
      </c>
      <c r="C40" s="3">
        <v>34.648147999999999</v>
      </c>
      <c r="D40" s="38">
        <v>7.8470438143575301</v>
      </c>
      <c r="E40" s="39">
        <v>3.2987680460775199</v>
      </c>
      <c r="F40" s="7">
        <f t="shared" si="14"/>
        <v>24.368302001408455</v>
      </c>
      <c r="G40" s="8">
        <f t="shared" si="14"/>
        <v>9.5207629743370994</v>
      </c>
      <c r="H40" s="48">
        <v>294.97173740046497</v>
      </c>
      <c r="I40" s="49">
        <v>237.26549542171401</v>
      </c>
      <c r="J40" s="4">
        <v>325.94013275323499</v>
      </c>
      <c r="K40" s="4">
        <v>110.214242096345</v>
      </c>
    </row>
    <row r="41" spans="1:11" ht="14.4" x14ac:dyDescent="0.3">
      <c r="A41" s="1" t="s">
        <v>40</v>
      </c>
      <c r="B41" s="2">
        <f>SUM(B42:B48)</f>
        <v>64.189361999999988</v>
      </c>
      <c r="C41" s="3">
        <f t="shared" ref="C41:E41" si="15">SUM(C42:C48)</f>
        <v>70.799095000000008</v>
      </c>
      <c r="D41" s="38">
        <f t="shared" si="15"/>
        <v>20.517884133607232</v>
      </c>
      <c r="E41" s="39">
        <f t="shared" si="15"/>
        <v>13.56210556772964</v>
      </c>
      <c r="F41" s="7">
        <f>D41/B41*100</f>
        <v>31.964617647402754</v>
      </c>
      <c r="G41" s="8">
        <f>E41/C41*100</f>
        <v>19.155761196848118</v>
      </c>
      <c r="H41" s="48">
        <f>AVERAGE(H42:H48)</f>
        <v>375.80889695834918</v>
      </c>
      <c r="I41" s="49">
        <f>AVERAGE(I42:I48)</f>
        <v>314.84377321944982</v>
      </c>
      <c r="J41" s="4">
        <f>SUM(J42:J48)</f>
        <v>1261.4911956438798</v>
      </c>
      <c r="K41" s="4">
        <f>SUM(K42:K48)</f>
        <v>832.51720792286972</v>
      </c>
    </row>
    <row r="42" spans="1:11" ht="14.4" x14ac:dyDescent="0.3">
      <c r="A42" s="1" t="s">
        <v>41</v>
      </c>
      <c r="B42" s="2">
        <v>10.598064000000001</v>
      </c>
      <c r="C42" s="3">
        <v>11.493643</v>
      </c>
      <c r="D42" s="38">
        <v>1.1826220284251701</v>
      </c>
      <c r="E42" s="39">
        <v>0.27781495193431999</v>
      </c>
      <c r="F42" s="7">
        <f t="shared" ref="F42:G48" si="16">D42/B42*100</f>
        <v>11.158849658061792</v>
      </c>
      <c r="G42" s="8">
        <f t="shared" si="16"/>
        <v>2.4171183317101459</v>
      </c>
      <c r="H42" s="48">
        <v>227.423296005824</v>
      </c>
      <c r="I42" s="49">
        <v>178.860918830938</v>
      </c>
      <c r="J42" s="4">
        <v>38.876005650432703</v>
      </c>
      <c r="K42" s="4">
        <v>7.1824365159435599</v>
      </c>
    </row>
    <row r="43" spans="1:11" ht="14.4" x14ac:dyDescent="0.3">
      <c r="A43" s="1" t="s">
        <v>42</v>
      </c>
      <c r="B43" s="2">
        <v>6.5284700000000004</v>
      </c>
      <c r="C43" s="3">
        <v>6.6777620000000004</v>
      </c>
      <c r="D43" s="38">
        <v>1.49377610250955</v>
      </c>
      <c r="E43" s="39">
        <v>0.76274247193872802</v>
      </c>
      <c r="F43" s="7">
        <f t="shared" si="16"/>
        <v>22.88095223704099</v>
      </c>
      <c r="G43" s="8">
        <f t="shared" si="16"/>
        <v>11.422127232727492</v>
      </c>
      <c r="H43" s="48">
        <v>289.72029055564701</v>
      </c>
      <c r="I43" s="49">
        <v>245.825863668442</v>
      </c>
      <c r="J43" s="4">
        <v>48.850085268565003</v>
      </c>
      <c r="K43" s="4">
        <v>21.164421901468199</v>
      </c>
    </row>
    <row r="44" spans="1:11" ht="14.4" x14ac:dyDescent="0.3">
      <c r="A44" s="1" t="s">
        <v>43</v>
      </c>
      <c r="B44" s="2">
        <v>17.438441999999998</v>
      </c>
      <c r="C44" s="3">
        <v>20.127886</v>
      </c>
      <c r="D44" s="38">
        <v>5.1973872337618001</v>
      </c>
      <c r="E44" s="39">
        <v>3.0378220819433901</v>
      </c>
      <c r="F44" s="7">
        <f t="shared" si="16"/>
        <v>29.804194857326134</v>
      </c>
      <c r="G44" s="8">
        <f t="shared" si="16"/>
        <v>15.092603773408644</v>
      </c>
      <c r="H44" s="48">
        <v>356.16178881281701</v>
      </c>
      <c r="I44" s="49">
        <v>296.62800867358999</v>
      </c>
      <c r="J44" s="4">
        <v>211.343956982306</v>
      </c>
      <c r="K44" s="4">
        <v>102.880229915047</v>
      </c>
    </row>
    <row r="45" spans="1:11" ht="14.4" x14ac:dyDescent="0.3">
      <c r="A45" s="1" t="s">
        <v>44</v>
      </c>
      <c r="B45" s="2">
        <v>11.205648</v>
      </c>
      <c r="C45" s="3">
        <v>12.530276000000001</v>
      </c>
      <c r="D45" s="38">
        <v>7.3059976238473396</v>
      </c>
      <c r="E45" s="39">
        <v>6.7231940932350103</v>
      </c>
      <c r="F45" s="7">
        <f t="shared" si="16"/>
        <v>65.199242594871265</v>
      </c>
      <c r="G45" s="8">
        <f t="shared" si="16"/>
        <v>53.655594603303314</v>
      </c>
      <c r="H45" s="48">
        <v>753.23190848087802</v>
      </c>
      <c r="I45" s="49">
        <v>672.524080079378</v>
      </c>
      <c r="J45" s="4">
        <v>721.67214901473506</v>
      </c>
      <c r="K45" s="4">
        <v>592.94607346834005</v>
      </c>
    </row>
    <row r="46" spans="1:11" ht="14.4" x14ac:dyDescent="0.3">
      <c r="A46" s="1" t="s">
        <v>45</v>
      </c>
      <c r="B46" s="2">
        <v>9.3502179999999999</v>
      </c>
      <c r="C46" s="3">
        <v>10.429042000000001</v>
      </c>
      <c r="D46" s="38">
        <v>2.4218239550585099</v>
      </c>
      <c r="E46" s="39">
        <v>1.08011435040826</v>
      </c>
      <c r="F46" s="7">
        <f t="shared" si="16"/>
        <v>25.901256580953618</v>
      </c>
      <c r="G46" s="8">
        <f t="shared" si="16"/>
        <v>10.356793561750541</v>
      </c>
      <c r="H46" s="48">
        <v>340.93159519772598</v>
      </c>
      <c r="I46" s="49">
        <v>274.31686615426798</v>
      </c>
      <c r="J46" s="4">
        <v>92.974083257785097</v>
      </c>
      <c r="K46" s="4">
        <v>33.363709453629902</v>
      </c>
    </row>
    <row r="47" spans="1:11" ht="14.4" x14ac:dyDescent="0.3">
      <c r="A47" s="1" t="s">
        <v>46</v>
      </c>
      <c r="B47" s="2">
        <v>2.8062309999999999</v>
      </c>
      <c r="C47" s="3">
        <v>2.7419020000000001</v>
      </c>
      <c r="D47" s="38">
        <v>0.43733108413496102</v>
      </c>
      <c r="E47" s="39">
        <v>7.6984604548201593E-2</v>
      </c>
      <c r="F47" s="7">
        <f t="shared" si="16"/>
        <v>15.58428668683943</v>
      </c>
      <c r="G47" s="8">
        <f t="shared" si="16"/>
        <v>2.8077081000050912</v>
      </c>
      <c r="H47" s="48">
        <v>235.046661453338</v>
      </c>
      <c r="I47" s="49">
        <v>175.230311316365</v>
      </c>
      <c r="J47" s="4">
        <v>13.317945743843</v>
      </c>
      <c r="K47" s="4">
        <v>1.74777661142636</v>
      </c>
    </row>
    <row r="48" spans="1:11" ht="14.4" x14ac:dyDescent="0.3">
      <c r="A48" s="1" t="s">
        <v>47</v>
      </c>
      <c r="B48" s="2">
        <v>6.262289</v>
      </c>
      <c r="C48" s="3">
        <v>6.798584</v>
      </c>
      <c r="D48" s="38">
        <v>2.4789461058699001</v>
      </c>
      <c r="E48" s="39">
        <v>1.6034330137217301</v>
      </c>
      <c r="F48" s="7">
        <f t="shared" si="16"/>
        <v>39.585303486790536</v>
      </c>
      <c r="G48" s="8">
        <f t="shared" si="16"/>
        <v>23.584808450138002</v>
      </c>
      <c r="H48" s="48">
        <v>428.14673820221401</v>
      </c>
      <c r="I48" s="49">
        <v>360.52036381316799</v>
      </c>
      <c r="J48" s="4">
        <v>134.456969726213</v>
      </c>
      <c r="K48" s="4">
        <v>73.232560057014695</v>
      </c>
    </row>
    <row r="49" spans="1:11" ht="14.4" x14ac:dyDescent="0.3">
      <c r="A49" s="1" t="s">
        <v>48</v>
      </c>
      <c r="B49" s="2">
        <f>SUM(B50:B53)</f>
        <v>197.75574400000002</v>
      </c>
      <c r="C49" s="3">
        <f>SUM(C50:C53)</f>
        <v>228.02386799999999</v>
      </c>
      <c r="D49" s="38">
        <f>SUM(D50:D53)</f>
        <v>28.596312722010619</v>
      </c>
      <c r="E49" s="39">
        <f>SUM(E50:E53)</f>
        <v>17.678982396651101</v>
      </c>
      <c r="F49" s="7">
        <f>D49/B49*100</f>
        <v>14.460420791625964</v>
      </c>
      <c r="G49" s="8">
        <f>E49/C49*100</f>
        <v>7.753128017568363</v>
      </c>
      <c r="H49" s="48">
        <f>AVERAGE(H50:H53)</f>
        <v>280.0830875159125</v>
      </c>
      <c r="I49" s="49">
        <f>AVERAGE(I50:I53)</f>
        <v>245.45583631071324</v>
      </c>
      <c r="J49" s="4">
        <f t="shared" ref="J49:K49" si="17">SUM(J50:J53)</f>
        <v>1115.597644849074</v>
      </c>
      <c r="K49" s="4">
        <f t="shared" si="17"/>
        <v>612.63349692674444</v>
      </c>
    </row>
    <row r="50" spans="1:11" ht="14.4" x14ac:dyDescent="0.3">
      <c r="A50" s="1" t="s">
        <v>49</v>
      </c>
      <c r="B50" s="2">
        <v>43.596497999999997</v>
      </c>
      <c r="C50" s="3">
        <v>48.561405000000001</v>
      </c>
      <c r="D50" s="38">
        <v>5.1540898901491303</v>
      </c>
      <c r="E50" s="39">
        <v>2.31023770943081</v>
      </c>
      <c r="F50" s="7">
        <f t="shared" ref="F50:G65" si="18">D50/B50*100</f>
        <v>11.8222566641686</v>
      </c>
      <c r="G50" s="8">
        <f t="shared" si="18"/>
        <v>4.7573535185623443</v>
      </c>
      <c r="H50" s="48">
        <v>281.574824343236</v>
      </c>
      <c r="I50" s="49">
        <v>240.63174304402901</v>
      </c>
      <c r="J50" s="4">
        <v>189.48863486735499</v>
      </c>
      <c r="K50" s="4">
        <v>72.585010155621902</v>
      </c>
    </row>
    <row r="51" spans="1:11" ht="14.4" x14ac:dyDescent="0.3">
      <c r="A51" s="1" t="s">
        <v>50</v>
      </c>
      <c r="B51" s="2">
        <v>106.451655</v>
      </c>
      <c r="C51" s="3">
        <v>128.32200399999999</v>
      </c>
      <c r="D51" s="38">
        <v>20.074565978276802</v>
      </c>
      <c r="E51" s="39">
        <v>13.713458569147001</v>
      </c>
      <c r="F51" s="7">
        <f t="shared" si="18"/>
        <v>18.857918158507541</v>
      </c>
      <c r="G51" s="8">
        <f t="shared" si="18"/>
        <v>10.686755304372429</v>
      </c>
      <c r="H51" s="48">
        <v>330.93291866320902</v>
      </c>
      <c r="I51" s="49">
        <v>292.26052820281399</v>
      </c>
      <c r="J51" s="4">
        <v>811.44731675753303</v>
      </c>
      <c r="K51" s="4">
        <v>489.54357848265101</v>
      </c>
    </row>
    <row r="52" spans="1:11" ht="14.4" x14ac:dyDescent="0.3">
      <c r="A52" s="1" t="s">
        <v>51</v>
      </c>
      <c r="B52" s="2">
        <v>35.894168000000001</v>
      </c>
      <c r="C52" s="3">
        <v>38.752111999999997</v>
      </c>
      <c r="D52" s="38">
        <v>2.6561863941654398</v>
      </c>
      <c r="E52" s="39">
        <v>1.3743321573062199</v>
      </c>
      <c r="F52" s="7">
        <f t="shared" si="18"/>
        <v>7.4000500420164066</v>
      </c>
      <c r="G52" s="8">
        <f t="shared" si="18"/>
        <v>3.5464703376843563</v>
      </c>
      <c r="H52" s="48">
        <v>265.81410538927099</v>
      </c>
      <c r="I52" s="49">
        <v>237.699859643862</v>
      </c>
      <c r="J52" s="4">
        <v>93.078164412547693</v>
      </c>
      <c r="K52" s="4">
        <v>43.065735921382299</v>
      </c>
    </row>
    <row r="53" spans="1:11" ht="14.4" x14ac:dyDescent="0.3">
      <c r="A53" s="1" t="s">
        <v>52</v>
      </c>
      <c r="B53" s="2">
        <v>11.813423</v>
      </c>
      <c r="C53" s="3">
        <v>12.388347</v>
      </c>
      <c r="D53" s="38">
        <v>0.71147045941924802</v>
      </c>
      <c r="E53" s="39">
        <v>0.28095396076707302</v>
      </c>
      <c r="F53" s="7">
        <f t="shared" si="18"/>
        <v>6.0225597561286683</v>
      </c>
      <c r="G53" s="8">
        <f t="shared" si="18"/>
        <v>2.2678890151129365</v>
      </c>
      <c r="H53" s="48">
        <v>242.01050166793399</v>
      </c>
      <c r="I53" s="49">
        <v>211.23121435214799</v>
      </c>
      <c r="J53" s="4">
        <v>21.583528811638299</v>
      </c>
      <c r="K53" s="4">
        <v>7.43917236708924</v>
      </c>
    </row>
    <row r="54" spans="1:11" ht="14.4" x14ac:dyDescent="0.3">
      <c r="A54" s="1" t="s">
        <v>53</v>
      </c>
      <c r="B54" s="2">
        <f>SUM(B55,B60,B71,B81)</f>
        <v>1094.739791</v>
      </c>
      <c r="C54" s="3">
        <f>SUM(C55,C60,C71,C81)</f>
        <v>1415.631566</v>
      </c>
      <c r="D54" s="38">
        <f>SUM(D55,D60,D71,D81)</f>
        <v>491.46511548028633</v>
      </c>
      <c r="E54" s="39">
        <f>SUM(E55,E60,E71,E81)</f>
        <v>420.81844727439693</v>
      </c>
      <c r="F54" s="7">
        <f t="shared" si="18"/>
        <v>44.89332711943841</v>
      </c>
      <c r="G54" s="8">
        <f t="shared" si="18"/>
        <v>29.726551553484992</v>
      </c>
      <c r="H54" s="48">
        <f>AVERAGE(H56:H59,H61:H70,H72:H80,H82:H97)</f>
        <v>444.01201938233527</v>
      </c>
      <c r="I54" s="49">
        <f>AVERAGE(I56:I59,I61:I70,I72:I80,I82:I97)</f>
        <v>365.13952634087542</v>
      </c>
      <c r="J54" s="4">
        <f t="shared" ref="J54:K54" si="19">SUM(J55,J60,J71,J81)</f>
        <v>31157.635038970016</v>
      </c>
      <c r="K54" s="4">
        <f t="shared" si="19"/>
        <v>25652.723964531997</v>
      </c>
    </row>
    <row r="55" spans="1:11" ht="14.4" x14ac:dyDescent="0.3">
      <c r="A55" s="1" t="s">
        <v>54</v>
      </c>
      <c r="B55" s="2">
        <f>SUM(B56:B59)</f>
        <v>145.11916600000001</v>
      </c>
      <c r="C55" s="3">
        <f>SUM(C56:C59)</f>
        <v>194.49625900000001</v>
      </c>
      <c r="D55" s="38">
        <f>SUM(D56:D59)</f>
        <v>99.889994243153822</v>
      </c>
      <c r="E55" s="39">
        <f>SUM(E56:E59)</f>
        <v>114.15706305929514</v>
      </c>
      <c r="F55" s="7">
        <f t="shared" si="18"/>
        <v>68.833081801995618</v>
      </c>
      <c r="G55" s="8">
        <f t="shared" si="18"/>
        <v>58.693706319202334</v>
      </c>
      <c r="H55" s="48">
        <f>AVERAGE(H56:H59)</f>
        <v>538.03252690570093</v>
      </c>
      <c r="I55" s="49">
        <f>AVERAGE(I56:I59)</f>
        <v>437.45525722967272</v>
      </c>
      <c r="J55" s="4">
        <f t="shared" ref="J55:K55" si="20">SUM(J56:J59)</f>
        <v>9633.0985035730719</v>
      </c>
      <c r="K55" s="4">
        <f t="shared" si="20"/>
        <v>10083.972683402833</v>
      </c>
    </row>
    <row r="56" spans="1:11" ht="14.4" x14ac:dyDescent="0.3">
      <c r="A56" s="1" t="s">
        <v>55</v>
      </c>
      <c r="B56" s="2">
        <v>28.525829000000002</v>
      </c>
      <c r="C56" s="3">
        <v>37.209406999999999</v>
      </c>
      <c r="D56" s="38">
        <v>6.0242070830358196</v>
      </c>
      <c r="E56" s="39">
        <v>4.3434644775170401</v>
      </c>
      <c r="F56" s="7">
        <f t="shared" si="18"/>
        <v>21.118429487310671</v>
      </c>
      <c r="G56" s="8">
        <f t="shared" si="18"/>
        <v>11.673027945640307</v>
      </c>
      <c r="H56" s="48">
        <v>302.86154475112801</v>
      </c>
      <c r="I56" s="49">
        <v>264.02585057913001</v>
      </c>
      <c r="J56" s="4">
        <v>238.01515929407699</v>
      </c>
      <c r="K56" s="4">
        <v>149.60403849199699</v>
      </c>
    </row>
    <row r="57" spans="1:11" ht="14.4" x14ac:dyDescent="0.3">
      <c r="A57" s="1" t="s">
        <v>56</v>
      </c>
      <c r="B57" s="11">
        <v>6.116555</v>
      </c>
      <c r="C57" s="12">
        <v>7.4666959999999998</v>
      </c>
      <c r="D57" s="40">
        <v>4.5219149418403504</v>
      </c>
      <c r="E57" s="41">
        <v>2.3318383771514699</v>
      </c>
      <c r="F57" s="13">
        <f t="shared" si="18"/>
        <v>73.92911437631723</v>
      </c>
      <c r="G57" s="14">
        <f t="shared" si="18"/>
        <v>31.229855576703137</v>
      </c>
      <c r="H57" s="50">
        <v>555.20990056312405</v>
      </c>
      <c r="I57" s="51">
        <v>351.165554615551</v>
      </c>
      <c r="J57" s="15">
        <v>283.48083572699898</v>
      </c>
      <c r="K57" s="15">
        <v>92.460123487531206</v>
      </c>
    </row>
    <row r="58" spans="1:11" ht="14.4" x14ac:dyDescent="0.3">
      <c r="A58" s="1" t="s">
        <v>57</v>
      </c>
      <c r="B58" s="2">
        <v>5.4177059999999999</v>
      </c>
      <c r="C58" s="3">
        <v>6.8281749999999999</v>
      </c>
      <c r="D58" s="38">
        <v>3.07377483017736</v>
      </c>
      <c r="E58" s="39">
        <v>2.7059451739326299</v>
      </c>
      <c r="F58" s="7">
        <f t="shared" si="18"/>
        <v>56.735725972899964</v>
      </c>
      <c r="G58" s="8">
        <f t="shared" si="18"/>
        <v>39.629112814663216</v>
      </c>
      <c r="H58" s="48">
        <v>401.90436292697302</v>
      </c>
      <c r="I58" s="49">
        <v>336.60901919709602</v>
      </c>
      <c r="J58" s="4">
        <v>162.146183668666</v>
      </c>
      <c r="K58" s="4">
        <v>119.551960394064</v>
      </c>
    </row>
    <row r="59" spans="1:11" ht="14.4" x14ac:dyDescent="0.3">
      <c r="A59" s="1" t="s">
        <v>98</v>
      </c>
      <c r="B59" s="2">
        <v>105.059076</v>
      </c>
      <c r="C59" s="3">
        <v>142.99198100000001</v>
      </c>
      <c r="D59" s="38">
        <v>86.270097388100297</v>
      </c>
      <c r="E59" s="39">
        <v>104.77581503069401</v>
      </c>
      <c r="F59" s="7">
        <f t="shared" si="18"/>
        <v>82.115796819020474</v>
      </c>
      <c r="G59" s="8">
        <f t="shared" si="18"/>
        <v>73.273909696162605</v>
      </c>
      <c r="H59" s="48">
        <v>892.15429938157899</v>
      </c>
      <c r="I59" s="49">
        <v>798.02060452691398</v>
      </c>
      <c r="J59" s="4">
        <v>8949.4563248833292</v>
      </c>
      <c r="K59" s="4">
        <v>9722.3565610292408</v>
      </c>
    </row>
    <row r="60" spans="1:11" ht="14.4" x14ac:dyDescent="0.3">
      <c r="A60" s="1" t="s">
        <v>58</v>
      </c>
      <c r="B60" s="2">
        <f>SUM(B61:B70)</f>
        <v>382.35133400000001</v>
      </c>
      <c r="C60" s="3">
        <f>SUM(C61:C70)</f>
        <v>489.68748699999998</v>
      </c>
      <c r="D60" s="38">
        <f>SUM(D61:D70)</f>
        <v>177.16316684873607</v>
      </c>
      <c r="E60" s="39">
        <f>SUM(E61:E70)</f>
        <v>134.91646896196096</v>
      </c>
      <c r="F60" s="7">
        <f t="shared" si="18"/>
        <v>46.335176863469776</v>
      </c>
      <c r="G60" s="8">
        <f t="shared" si="18"/>
        <v>27.551545126976251</v>
      </c>
      <c r="H60" s="48">
        <f>AVERAGE(H61:H70)</f>
        <v>486.70962518179721</v>
      </c>
      <c r="I60" s="49">
        <f>AVERAGE(I61:I70)</f>
        <v>407.17398828820444</v>
      </c>
      <c r="J60" s="4">
        <f t="shared" ref="J60:K60" si="21">SUM(J61:J70)</f>
        <v>9492.9323694338109</v>
      </c>
      <c r="K60" s="4">
        <f t="shared" si="21"/>
        <v>6988.185006701885</v>
      </c>
    </row>
    <row r="61" spans="1:11" ht="14.4" x14ac:dyDescent="0.3">
      <c r="A61" s="1" t="s">
        <v>59</v>
      </c>
      <c r="B61" s="2">
        <v>12.268890000000001</v>
      </c>
      <c r="C61" s="3">
        <v>16.520706000000001</v>
      </c>
      <c r="D61" s="38">
        <v>9.7279166686148795</v>
      </c>
      <c r="E61" s="39">
        <v>13.0287763819916</v>
      </c>
      <c r="F61" s="7">
        <f t="shared" si="18"/>
        <v>79.289297309005775</v>
      </c>
      <c r="G61" s="8">
        <f t="shared" si="18"/>
        <v>78.86331481228224</v>
      </c>
      <c r="H61" s="48">
        <v>580.21250972796304</v>
      </c>
      <c r="I61" s="49">
        <v>576.66135519946101</v>
      </c>
      <c r="J61" s="4">
        <v>656.85277289396004</v>
      </c>
      <c r="K61" s="4">
        <v>874.35054717102901</v>
      </c>
    </row>
    <row r="62" spans="1:11" ht="14.4" x14ac:dyDescent="0.3">
      <c r="A62" s="1" t="s">
        <v>60</v>
      </c>
      <c r="B62" s="2">
        <v>17.415637</v>
      </c>
      <c r="C62" s="3">
        <v>23.430515</v>
      </c>
      <c r="D62" s="38">
        <v>11.673563312537199</v>
      </c>
      <c r="E62" s="39">
        <v>13.691874350237301</v>
      </c>
      <c r="F62" s="7">
        <f t="shared" si="18"/>
        <v>67.029206640774603</v>
      </c>
      <c r="G62" s="8">
        <f t="shared" si="18"/>
        <v>58.436079404303754</v>
      </c>
      <c r="H62" s="48">
        <v>607.31285914220405</v>
      </c>
      <c r="I62" s="49">
        <v>554.30002507888798</v>
      </c>
      <c r="J62" s="4">
        <v>895.19817489198294</v>
      </c>
      <c r="K62" s="4">
        <v>957.61156135510805</v>
      </c>
    </row>
    <row r="63" spans="1:11" ht="14.4" x14ac:dyDescent="0.3">
      <c r="A63" s="1" t="s">
        <v>61</v>
      </c>
      <c r="B63" s="2">
        <v>6.1400040000000002</v>
      </c>
      <c r="C63" s="3">
        <v>6.9332739999999999</v>
      </c>
      <c r="D63" s="38">
        <v>3.8353860084509401</v>
      </c>
      <c r="E63" s="39">
        <v>1.3142174123389601</v>
      </c>
      <c r="F63" s="7">
        <f t="shared" si="18"/>
        <v>62.465529476054741</v>
      </c>
      <c r="G63" s="8">
        <f t="shared" si="18"/>
        <v>18.955221044761249</v>
      </c>
      <c r="H63" s="48">
        <v>442.39899750765699</v>
      </c>
      <c r="I63" s="49">
        <v>275.56153938331801</v>
      </c>
      <c r="J63" s="4">
        <v>210.895625985809</v>
      </c>
      <c r="K63" s="4">
        <v>45.012193573315898</v>
      </c>
    </row>
    <row r="64" spans="1:11" ht="14.4" x14ac:dyDescent="0.3">
      <c r="A64" s="1" t="s">
        <v>62</v>
      </c>
      <c r="B64" s="2">
        <v>110.877252</v>
      </c>
      <c r="C64" s="3">
        <v>139.56634199999999</v>
      </c>
      <c r="D64" s="38">
        <v>37.725018097723897</v>
      </c>
      <c r="E64" s="39">
        <v>15.976043283848099</v>
      </c>
      <c r="F64" s="7">
        <f t="shared" si="18"/>
        <v>34.024127958838569</v>
      </c>
      <c r="G64" s="8">
        <f t="shared" si="18"/>
        <v>11.44691696788048</v>
      </c>
      <c r="H64" s="48">
        <v>318.47312129878901</v>
      </c>
      <c r="I64" s="49">
        <v>239.25499097194401</v>
      </c>
      <c r="J64" s="4">
        <v>1092.9708854381399</v>
      </c>
      <c r="K64" s="4">
        <v>304.022245430586</v>
      </c>
    </row>
    <row r="65" spans="1:11" ht="14.4" x14ac:dyDescent="0.3">
      <c r="A65" s="1" t="s">
        <v>63</v>
      </c>
      <c r="B65" s="2">
        <v>54.699339000000002</v>
      </c>
      <c r="C65" s="3">
        <v>66.885917000000006</v>
      </c>
      <c r="D65" s="38">
        <v>25.175799474616198</v>
      </c>
      <c r="E65" s="39">
        <v>9.86565066284202</v>
      </c>
      <c r="F65" s="7">
        <f t="shared" si="18"/>
        <v>46.025783738659435</v>
      </c>
      <c r="G65" s="8">
        <f t="shared" si="18"/>
        <v>14.749966966651618</v>
      </c>
      <c r="H65" s="48">
        <v>372.16104231602202</v>
      </c>
      <c r="I65" s="49">
        <v>259.56829484915897</v>
      </c>
      <c r="J65" s="4">
        <v>1166.0956704299001</v>
      </c>
      <c r="K65" s="4">
        <v>318.71124010567098</v>
      </c>
    </row>
    <row r="66" spans="1:11" ht="14.4" x14ac:dyDescent="0.3">
      <c r="A66" s="1" t="s">
        <v>64</v>
      </c>
      <c r="B66" s="2">
        <v>12.945981</v>
      </c>
      <c r="C66" s="3">
        <v>15.199674</v>
      </c>
      <c r="D66" s="38">
        <v>5.4101098782897603</v>
      </c>
      <c r="E66" s="39">
        <v>2.7397559604975901</v>
      </c>
      <c r="F66" s="7">
        <f t="shared" ref="F66:G81" si="22">D66/B66*100</f>
        <v>41.789879641332398</v>
      </c>
      <c r="G66" s="8">
        <f t="shared" si="22"/>
        <v>18.025096857324638</v>
      </c>
      <c r="H66" s="48">
        <v>413.15232852275199</v>
      </c>
      <c r="I66" s="49">
        <v>317.01035435985699</v>
      </c>
      <c r="J66" s="4">
        <v>264.07451444283402</v>
      </c>
      <c r="K66" s="4">
        <v>102.065949666558</v>
      </c>
    </row>
    <row r="67" spans="1:11" ht="14.4" x14ac:dyDescent="0.3">
      <c r="A67" s="1" t="s">
        <v>65</v>
      </c>
      <c r="B67" s="2">
        <v>16.36</v>
      </c>
      <c r="C67" s="3">
        <v>21.79</v>
      </c>
      <c r="D67" s="38">
        <v>13.749105141486501</v>
      </c>
      <c r="E67" s="39">
        <v>16.832076150484401</v>
      </c>
      <c r="F67" s="7">
        <f t="shared" si="22"/>
        <v>84.04098497241138</v>
      </c>
      <c r="G67" s="8">
        <f t="shared" si="22"/>
        <v>77.246792797083074</v>
      </c>
      <c r="H67" s="48">
        <v>727.17281696468604</v>
      </c>
      <c r="I67" s="49">
        <v>658.55801690657404</v>
      </c>
      <c r="J67" s="4">
        <v>1146.2758216801401</v>
      </c>
      <c r="K67" s="4">
        <v>1270.8924254989799</v>
      </c>
    </row>
    <row r="68" spans="1:11" ht="14.4" x14ac:dyDescent="0.3">
      <c r="A68" s="1" t="s">
        <v>66</v>
      </c>
      <c r="B68" s="2">
        <v>46.773529000000003</v>
      </c>
      <c r="C68" s="3">
        <v>60.493594000000002</v>
      </c>
      <c r="D68" s="38">
        <v>17.9254054258015</v>
      </c>
      <c r="E68" s="39">
        <v>12.458912967271401</v>
      </c>
      <c r="F68" s="7">
        <f t="shared" si="22"/>
        <v>38.323825054554895</v>
      </c>
      <c r="G68" s="8">
        <f t="shared" si="22"/>
        <v>20.595425306142996</v>
      </c>
      <c r="H68" s="48">
        <v>389.62076453429802</v>
      </c>
      <c r="I68" s="49">
        <v>319.82136534017297</v>
      </c>
      <c r="J68" s="4">
        <v>821.55876948415403</v>
      </c>
      <c r="K68" s="4">
        <v>468.72182883605598</v>
      </c>
    </row>
    <row r="69" spans="1:11" ht="14.4" x14ac:dyDescent="0.3">
      <c r="A69" s="1" t="s">
        <v>67</v>
      </c>
      <c r="B69" s="2">
        <v>60.154657</v>
      </c>
      <c r="C69" s="3">
        <v>77.990655000000004</v>
      </c>
      <c r="D69" s="38">
        <v>25.4846064510944</v>
      </c>
      <c r="E69" s="39">
        <v>27.5510360833009</v>
      </c>
      <c r="F69" s="7">
        <f t="shared" si="22"/>
        <v>42.365142986509589</v>
      </c>
      <c r="G69" s="8">
        <f t="shared" si="22"/>
        <v>35.326073467777519</v>
      </c>
      <c r="H69" s="48">
        <v>494.92641519738402</v>
      </c>
      <c r="I69" s="49">
        <v>461.38202496407098</v>
      </c>
      <c r="J69" s="4">
        <v>1574.25573853228</v>
      </c>
      <c r="K69" s="4">
        <v>1586.5557102764701</v>
      </c>
    </row>
    <row r="70" spans="1:11" ht="14.4" x14ac:dyDescent="0.3">
      <c r="A70" s="1" t="s">
        <v>68</v>
      </c>
      <c r="B70" s="2">
        <v>44.716045000000001</v>
      </c>
      <c r="C70" s="3">
        <v>60.876809999999999</v>
      </c>
      <c r="D70" s="38">
        <v>26.456256390120799</v>
      </c>
      <c r="E70" s="39">
        <v>21.4581257091487</v>
      </c>
      <c r="F70" s="7">
        <f t="shared" si="22"/>
        <v>59.165018708879103</v>
      </c>
      <c r="G70" s="8">
        <f t="shared" si="22"/>
        <v>35.248439773944625</v>
      </c>
      <c r="H70" s="48">
        <v>521.66539660621697</v>
      </c>
      <c r="I70" s="49">
        <v>409.62191582859998</v>
      </c>
      <c r="J70" s="4">
        <v>1664.7543956546101</v>
      </c>
      <c r="K70" s="4">
        <v>1060.24130478811</v>
      </c>
    </row>
    <row r="71" spans="1:11" ht="14.4" x14ac:dyDescent="0.3">
      <c r="A71" s="1" t="s">
        <v>69</v>
      </c>
      <c r="B71" s="2">
        <f>SUM(B72:B80)</f>
        <v>152.56337700000003</v>
      </c>
      <c r="C71" s="3">
        <f>SUM(C72:C80)</f>
        <v>199.144059</v>
      </c>
      <c r="D71" s="38">
        <f>SUM(D72:D80)</f>
        <v>89.741411177907011</v>
      </c>
      <c r="E71" s="39">
        <f>SUM(E72:E80)</f>
        <v>88.228182727413653</v>
      </c>
      <c r="F71" s="7">
        <f t="shared" si="22"/>
        <v>58.822381191724006</v>
      </c>
      <c r="G71" s="8">
        <f t="shared" si="22"/>
        <v>44.30369812207838</v>
      </c>
      <c r="H71" s="48">
        <f>AVERAGE(H72:H80)</f>
        <v>470.74826750871802</v>
      </c>
      <c r="I71" s="49">
        <f>AVERAGE(I72:I80)</f>
        <v>391.43516319425908</v>
      </c>
      <c r="J71" s="4">
        <f t="shared" ref="J71:K71" si="23">SUM(J72:J80)</f>
        <v>6006.1839209725113</v>
      </c>
      <c r="K71" s="4">
        <f t="shared" si="23"/>
        <v>5163.4556071721809</v>
      </c>
    </row>
    <row r="72" spans="1:11" ht="14.4" x14ac:dyDescent="0.3">
      <c r="A72" s="1" t="s">
        <v>70</v>
      </c>
      <c r="B72" s="2">
        <v>33.643662999999997</v>
      </c>
      <c r="C72" s="3">
        <v>46.887447999999999</v>
      </c>
      <c r="D72" s="38">
        <v>17.123105399652399</v>
      </c>
      <c r="E72" s="39">
        <v>23.612421449564401</v>
      </c>
      <c r="F72" s="7">
        <f t="shared" si="22"/>
        <v>50.895484833659168</v>
      </c>
      <c r="G72" s="8">
        <f t="shared" si="22"/>
        <v>50.359792346907859</v>
      </c>
      <c r="H72" s="48">
        <v>442.51862884849101</v>
      </c>
      <c r="I72" s="49">
        <v>440.11989479810097</v>
      </c>
      <c r="J72" s="4">
        <v>964.66299982968701</v>
      </c>
      <c r="K72" s="4">
        <v>1323.0402599246499</v>
      </c>
    </row>
    <row r="73" spans="1:11" ht="14.4" x14ac:dyDescent="0.3">
      <c r="A73" s="1" t="s">
        <v>71</v>
      </c>
      <c r="B73" s="2">
        <v>1.9715640000000001</v>
      </c>
      <c r="C73" s="3">
        <v>1.9467859999999999</v>
      </c>
      <c r="D73" s="38">
        <v>0.80325706734255697</v>
      </c>
      <c r="E73" s="39">
        <v>0.24264828765410201</v>
      </c>
      <c r="F73" s="7">
        <f t="shared" si="22"/>
        <v>40.742124898940993</v>
      </c>
      <c r="G73" s="8">
        <f t="shared" si="22"/>
        <v>12.464045234252866</v>
      </c>
      <c r="H73" s="48">
        <v>364.42359800075201</v>
      </c>
      <c r="I73" s="49">
        <v>258.97282219981997</v>
      </c>
      <c r="J73" s="4">
        <v>33.659567507983603</v>
      </c>
      <c r="K73" s="4">
        <v>7.2256830059182899</v>
      </c>
    </row>
    <row r="74" spans="1:11" ht="14.4" x14ac:dyDescent="0.3">
      <c r="A74" s="1" t="s">
        <v>72</v>
      </c>
      <c r="B74" s="2">
        <v>27.596827000000001</v>
      </c>
      <c r="C74" s="3">
        <v>34.059435000000001</v>
      </c>
      <c r="D74" s="38">
        <v>18.3420199131813</v>
      </c>
      <c r="E74" s="39">
        <v>17.3705211002368</v>
      </c>
      <c r="F74" s="7">
        <f t="shared" si="22"/>
        <v>66.464234867223311</v>
      </c>
      <c r="G74" s="8">
        <f t="shared" si="22"/>
        <v>51.000614367903637</v>
      </c>
      <c r="H74" s="48">
        <v>492.82832854267798</v>
      </c>
      <c r="I74" s="49">
        <v>417.621415967247</v>
      </c>
      <c r="J74" s="4">
        <v>1294.7153277995601</v>
      </c>
      <c r="K74" s="4">
        <v>1039.0275754904701</v>
      </c>
    </row>
    <row r="75" spans="1:11" ht="14.4" x14ac:dyDescent="0.3">
      <c r="A75" s="1" t="s">
        <v>73</v>
      </c>
      <c r="B75" s="2">
        <v>21.905190000000001</v>
      </c>
      <c r="C75" s="3">
        <v>30.205776</v>
      </c>
      <c r="D75" s="38">
        <v>8.6451966701962792</v>
      </c>
      <c r="E75" s="39">
        <v>5.6895495722059399</v>
      </c>
      <c r="F75" s="7">
        <f t="shared" si="22"/>
        <v>39.466430878692577</v>
      </c>
      <c r="G75" s="8">
        <f t="shared" si="22"/>
        <v>18.835965585542116</v>
      </c>
      <c r="H75" s="48">
        <v>405.46583153086698</v>
      </c>
      <c r="I75" s="49">
        <v>321.76409536803698</v>
      </c>
      <c r="J75" s="4">
        <v>408.490330954098</v>
      </c>
      <c r="K75" s="4">
        <v>213.33794532152999</v>
      </c>
    </row>
    <row r="76" spans="1:11" ht="14.4" x14ac:dyDescent="0.3">
      <c r="A76" s="1" t="s">
        <v>74</v>
      </c>
      <c r="B76" s="2">
        <v>30.888766</v>
      </c>
      <c r="C76" s="3">
        <v>39.902138000000001</v>
      </c>
      <c r="D76" s="38">
        <v>18.125746699448801</v>
      </c>
      <c r="E76" s="39">
        <v>14.775550964068801</v>
      </c>
      <c r="F76" s="7">
        <f t="shared" si="22"/>
        <v>58.680708382616523</v>
      </c>
      <c r="G76" s="8">
        <f t="shared" si="22"/>
        <v>37.029471864562247</v>
      </c>
      <c r="H76" s="48">
        <v>519.03792007007598</v>
      </c>
      <c r="I76" s="49">
        <v>417.18166356044298</v>
      </c>
      <c r="J76" s="4">
        <v>1213.8817804529999</v>
      </c>
      <c r="K76" s="4">
        <v>795.335365599223</v>
      </c>
    </row>
    <row r="77" spans="1:11" ht="14.4" x14ac:dyDescent="0.3">
      <c r="A77" s="1" t="s">
        <v>75</v>
      </c>
      <c r="B77" s="2">
        <v>2.6787390000000002</v>
      </c>
      <c r="C77" s="3">
        <v>3.1911830000000001</v>
      </c>
      <c r="D77" s="38">
        <v>1.14873283875669</v>
      </c>
      <c r="E77" s="39">
        <v>0.836960348960197</v>
      </c>
      <c r="F77" s="7">
        <f t="shared" si="22"/>
        <v>42.883343198299265</v>
      </c>
      <c r="G77" s="8">
        <f t="shared" si="22"/>
        <v>26.227275244327792</v>
      </c>
      <c r="H77" s="48">
        <v>323.20861475928803</v>
      </c>
      <c r="I77" s="49">
        <v>269.91262760438798</v>
      </c>
      <c r="J77" s="4">
        <v>45.838576736962096</v>
      </c>
      <c r="K77" s="4">
        <v>27.890560821765099</v>
      </c>
    </row>
    <row r="78" spans="1:11" ht="14.4" x14ac:dyDescent="0.3">
      <c r="A78" s="1" t="s">
        <v>76</v>
      </c>
      <c r="B78" s="2">
        <v>1.112741</v>
      </c>
      <c r="C78" s="3">
        <v>1.1803650000000001</v>
      </c>
      <c r="D78" s="38">
        <v>0.346460626472889</v>
      </c>
      <c r="E78" s="39">
        <v>0.20306868128381</v>
      </c>
      <c r="F78" s="7">
        <f t="shared" si="22"/>
        <v>31.135783302034259</v>
      </c>
      <c r="G78" s="8">
        <f t="shared" si="22"/>
        <v>17.203888736434067</v>
      </c>
      <c r="H78" s="48">
        <v>307.59021897677002</v>
      </c>
      <c r="I78" s="49">
        <v>259.65044628898698</v>
      </c>
      <c r="J78" s="4">
        <v>12.4766169289228</v>
      </c>
      <c r="K78" s="4">
        <v>6.1730878202707098</v>
      </c>
    </row>
    <row r="79" spans="1:11" ht="14.4" x14ac:dyDescent="0.3">
      <c r="A79" s="1" t="s">
        <v>77</v>
      </c>
      <c r="B79" s="2">
        <v>17.935659000000001</v>
      </c>
      <c r="C79" s="3">
        <v>23.78698</v>
      </c>
      <c r="D79" s="38">
        <v>12.8652294489534</v>
      </c>
      <c r="E79" s="39">
        <v>15.4441956313405</v>
      </c>
      <c r="F79" s="7">
        <f t="shared" si="22"/>
        <v>71.729895449915716</v>
      </c>
      <c r="G79" s="8">
        <f t="shared" si="22"/>
        <v>64.927097224366022</v>
      </c>
      <c r="H79" s="48">
        <v>696.67619967127905</v>
      </c>
      <c r="I79" s="49">
        <v>646.02354485669196</v>
      </c>
      <c r="J79" s="4">
        <v>1065.42600450603</v>
      </c>
      <c r="K79" s="4">
        <v>1186.01019718205</v>
      </c>
    </row>
    <row r="80" spans="1:11" ht="14.4" x14ac:dyDescent="0.3">
      <c r="A80" s="1" t="s">
        <v>78</v>
      </c>
      <c r="B80" s="2">
        <v>14.830228</v>
      </c>
      <c r="C80" s="3">
        <v>17.983948000000002</v>
      </c>
      <c r="D80" s="38">
        <v>12.341662513902699</v>
      </c>
      <c r="E80" s="39">
        <v>10.053266692099101</v>
      </c>
      <c r="F80" s="7">
        <f t="shared" si="22"/>
        <v>83.219641086453294</v>
      </c>
      <c r="G80" s="8">
        <f t="shared" si="22"/>
        <v>55.901333189459294</v>
      </c>
      <c r="H80" s="48">
        <v>684.98506717826103</v>
      </c>
      <c r="I80" s="49">
        <v>491.66995810461702</v>
      </c>
      <c r="J80" s="4">
        <v>967.03271625626701</v>
      </c>
      <c r="K80" s="4">
        <v>565.41493200630396</v>
      </c>
    </row>
    <row r="81" spans="1:11" ht="14.4" x14ac:dyDescent="0.3">
      <c r="A81" s="1" t="s">
        <v>79</v>
      </c>
      <c r="B81" s="2">
        <f>SUM(B82:B97)</f>
        <v>414.70591400000001</v>
      </c>
      <c r="C81" s="3">
        <f>SUM(C82:C97)</f>
        <v>532.30376100000012</v>
      </c>
      <c r="D81" s="42">
        <f>SUM(D82:D97)</f>
        <v>124.67054321048941</v>
      </c>
      <c r="E81" s="39">
        <f>SUM(E82:E97)</f>
        <v>83.516732525727235</v>
      </c>
      <c r="F81" s="7">
        <f t="shared" si="22"/>
        <v>30.062398196349189</v>
      </c>
      <c r="G81" s="8">
        <f t="shared" si="22"/>
        <v>15.689675453134214</v>
      </c>
      <c r="H81" s="48">
        <f>AVERAGE(H82:H97)</f>
        <v>378.78174930573999</v>
      </c>
      <c r="I81" s="49">
        <f>AVERAGE(I82:I97)</f>
        <v>305.99775917156711</v>
      </c>
      <c r="J81" s="4">
        <f t="shared" ref="J81:K81" si="24">SUM(J82:J97)</f>
        <v>6025.4202449906234</v>
      </c>
      <c r="K81" s="4">
        <f t="shared" si="24"/>
        <v>3417.1106672550945</v>
      </c>
    </row>
    <row r="82" spans="1:11" ht="14.4" x14ac:dyDescent="0.3">
      <c r="A82" s="1" t="s">
        <v>80</v>
      </c>
      <c r="B82" s="2">
        <v>13.306952000000001</v>
      </c>
      <c r="C82" s="3">
        <v>18.423269000000001</v>
      </c>
      <c r="D82" s="38">
        <v>2.6999794749216801</v>
      </c>
      <c r="E82" s="39">
        <v>1.12741617809146</v>
      </c>
      <c r="F82" s="7">
        <f t="shared" ref="F82:G97" si="25">D82/B82*100</f>
        <v>20.289991839766763</v>
      </c>
      <c r="G82" s="8">
        <f t="shared" si="25"/>
        <v>6.119522968977221</v>
      </c>
      <c r="H82" s="48">
        <v>318.57902456744301</v>
      </c>
      <c r="I82" s="49">
        <v>250.15405119168801</v>
      </c>
      <c r="J82" s="4">
        <v>116.051554699392</v>
      </c>
      <c r="K82" s="4">
        <v>38.050916799482103</v>
      </c>
    </row>
    <row r="83" spans="1:11" ht="14.4" x14ac:dyDescent="0.3">
      <c r="A83" s="1" t="s">
        <v>81</v>
      </c>
      <c r="B83" s="16">
        <v>1.9762820000000001</v>
      </c>
      <c r="C83" s="17">
        <v>2.548149</v>
      </c>
      <c r="D83" s="38">
        <v>1.02939339270817</v>
      </c>
      <c r="E83" s="39">
        <v>0.67574830057572499</v>
      </c>
      <c r="F83" s="7">
        <f t="shared" si="25"/>
        <v>52.087373801318329</v>
      </c>
      <c r="G83" s="8">
        <f t="shared" si="25"/>
        <v>26.519183162983207</v>
      </c>
      <c r="H83" s="48">
        <v>422.301254783643</v>
      </c>
      <c r="I83" s="49">
        <v>323.122833538598</v>
      </c>
      <c r="J83" s="18">
        <v>56.843783884808197</v>
      </c>
      <c r="K83" s="18">
        <v>28.551691485433199</v>
      </c>
    </row>
    <row r="84" spans="1:11" ht="14.4" x14ac:dyDescent="0.3">
      <c r="A84" s="1" t="s">
        <v>82</v>
      </c>
      <c r="B84" s="16">
        <v>21.385539999999999</v>
      </c>
      <c r="C84" s="17">
        <v>26.912226</v>
      </c>
      <c r="D84" s="38">
        <v>6.4347481368439201</v>
      </c>
      <c r="E84" s="39">
        <v>4.2866491220947802</v>
      </c>
      <c r="F84" s="7">
        <f t="shared" si="25"/>
        <v>30.089247860207973</v>
      </c>
      <c r="G84" s="8">
        <f t="shared" si="25"/>
        <v>15.928259230933852</v>
      </c>
      <c r="H84" s="48">
        <v>455.882554244365</v>
      </c>
      <c r="I84" s="49">
        <v>384.97345432794498</v>
      </c>
      <c r="J84" s="18">
        <v>364.37026437067499</v>
      </c>
      <c r="K84" s="18">
        <v>204.97793911885501</v>
      </c>
    </row>
    <row r="85" spans="1:11" ht="14.4" x14ac:dyDescent="0.3">
      <c r="A85" s="1" t="s">
        <v>83</v>
      </c>
      <c r="B85" s="16">
        <v>0.59060400000000002</v>
      </c>
      <c r="C85" s="17">
        <v>0.65792700000000004</v>
      </c>
      <c r="D85" s="38">
        <v>0.21620993765364399</v>
      </c>
      <c r="E85" s="39">
        <v>6.3248837728590801E-2</v>
      </c>
      <c r="F85" s="7">
        <f t="shared" si="25"/>
        <v>36.608275198549954</v>
      </c>
      <c r="G85" s="8">
        <f t="shared" si="25"/>
        <v>9.6133518959688224</v>
      </c>
      <c r="H85" s="48">
        <v>337.72081748859699</v>
      </c>
      <c r="I85" s="49">
        <v>237.69834710517901</v>
      </c>
      <c r="J85" s="18">
        <v>9.5186019340854706</v>
      </c>
      <c r="K85" s="18">
        <v>1.95982996112171</v>
      </c>
    </row>
    <row r="86" spans="1:11" ht="14.4" x14ac:dyDescent="0.3">
      <c r="A86" s="19" t="s">
        <v>84</v>
      </c>
      <c r="B86" s="16">
        <v>28.100501999999999</v>
      </c>
      <c r="C86" s="17">
        <v>34.580499000000003</v>
      </c>
      <c r="D86" s="38">
        <v>6.8774936957228396</v>
      </c>
      <c r="E86" s="39">
        <v>5.8609907899319102</v>
      </c>
      <c r="F86" s="7">
        <f t="shared" si="25"/>
        <v>24.474629299230454</v>
      </c>
      <c r="G86" s="8">
        <f t="shared" si="25"/>
        <v>16.948832317115812</v>
      </c>
      <c r="H86" s="48">
        <v>419.74279665959699</v>
      </c>
      <c r="I86" s="49">
        <v>382.25077664029999</v>
      </c>
      <c r="J86" s="18">
        <v>414.00962315637503</v>
      </c>
      <c r="K86" s="18">
        <v>321.30419699842201</v>
      </c>
    </row>
    <row r="87" spans="1:11" ht="14.4" x14ac:dyDescent="0.3">
      <c r="A87" s="1" t="s">
        <v>85</v>
      </c>
      <c r="B87" s="16">
        <v>2.213905</v>
      </c>
      <c r="C87" s="17">
        <v>2.589852</v>
      </c>
      <c r="D87" s="38">
        <v>0.49919933680983303</v>
      </c>
      <c r="E87" s="39">
        <v>0.11290317265413401</v>
      </c>
      <c r="F87" s="7">
        <f t="shared" si="25"/>
        <v>22.54836304221875</v>
      </c>
      <c r="G87" s="8">
        <f t="shared" si="25"/>
        <v>4.3594449665129122</v>
      </c>
      <c r="H87" s="48">
        <v>298.46187228686699</v>
      </c>
      <c r="I87" s="49">
        <v>215.89452787248101</v>
      </c>
      <c r="J87" s="18">
        <v>16.873097005322499</v>
      </c>
      <c r="K87" s="18">
        <v>2.7604489841360702</v>
      </c>
    </row>
    <row r="88" spans="1:11" ht="14.4" x14ac:dyDescent="0.3">
      <c r="A88" s="1" t="s">
        <v>86</v>
      </c>
      <c r="B88" s="16">
        <v>29.974914999999999</v>
      </c>
      <c r="C88" s="17">
        <v>36.849344000000002</v>
      </c>
      <c r="D88" s="38">
        <v>2.5879901784489698</v>
      </c>
      <c r="E88" s="39">
        <v>0.70778397096821699</v>
      </c>
      <c r="F88" s="7">
        <f t="shared" si="25"/>
        <v>8.6338532684712206</v>
      </c>
      <c r="G88" s="8">
        <f t="shared" si="25"/>
        <v>1.9207505321348923</v>
      </c>
      <c r="H88" s="48">
        <v>249.23871816586799</v>
      </c>
      <c r="I88" s="49">
        <v>200.53354420738901</v>
      </c>
      <c r="J88" s="18">
        <v>81.789114165639802</v>
      </c>
      <c r="K88" s="18">
        <v>17.9972075137965</v>
      </c>
    </row>
    <row r="89" spans="1:11" ht="14.4" x14ac:dyDescent="0.3">
      <c r="A89" s="1" t="s">
        <v>87</v>
      </c>
      <c r="B89" s="16">
        <v>12.878126</v>
      </c>
      <c r="C89" s="17">
        <v>16.915261000000001</v>
      </c>
      <c r="D89" s="38">
        <v>2.9160220007304498</v>
      </c>
      <c r="E89" s="39">
        <v>1.9889902123093199</v>
      </c>
      <c r="F89" s="7">
        <f t="shared" si="25"/>
        <v>22.643216883655665</v>
      </c>
      <c r="G89" s="8">
        <f t="shared" si="25"/>
        <v>11.758554670302278</v>
      </c>
      <c r="H89" s="48">
        <v>356.48585604718102</v>
      </c>
      <c r="I89" s="49">
        <v>305.997254928497</v>
      </c>
      <c r="J89" s="18">
        <v>162.33353165049701</v>
      </c>
      <c r="K89" s="18">
        <v>95.044133091487893</v>
      </c>
    </row>
    <row r="90" spans="1:11" ht="14.4" x14ac:dyDescent="0.3">
      <c r="A90" s="1" t="s">
        <v>88</v>
      </c>
      <c r="B90" s="16">
        <v>5.2142670000000004</v>
      </c>
      <c r="C90" s="17">
        <v>6.8014450000000002</v>
      </c>
      <c r="D90" s="38">
        <v>3.0776007813518702</v>
      </c>
      <c r="E90" s="39">
        <v>2.1786816942605101</v>
      </c>
      <c r="F90" s="7">
        <f t="shared" si="25"/>
        <v>59.022692573124282</v>
      </c>
      <c r="G90" s="8">
        <f t="shared" si="25"/>
        <v>32.032629746480488</v>
      </c>
      <c r="H90" s="48">
        <v>619.43347877255701</v>
      </c>
      <c r="I90" s="49">
        <v>474.71005624581301</v>
      </c>
      <c r="J90" s="18">
        <v>213.43263045982499</v>
      </c>
      <c r="K90" s="18">
        <v>115.791338834109</v>
      </c>
    </row>
    <row r="91" spans="1:11" ht="14.4" x14ac:dyDescent="0.3">
      <c r="A91" s="1" t="s">
        <v>89</v>
      </c>
      <c r="B91" s="16">
        <v>20.138507000000001</v>
      </c>
      <c r="C91" s="17">
        <v>26.757076000000001</v>
      </c>
      <c r="D91" s="38">
        <v>4.1200463208130804</v>
      </c>
      <c r="E91" s="39">
        <v>3.9885298643597999</v>
      </c>
      <c r="F91" s="7">
        <f t="shared" si="25"/>
        <v>20.458548991805003</v>
      </c>
      <c r="G91" s="8">
        <f t="shared" si="25"/>
        <v>14.906448912279501</v>
      </c>
      <c r="H91" s="48">
        <v>328.59998751419403</v>
      </c>
      <c r="I91" s="49">
        <v>304.51307324801098</v>
      </c>
      <c r="J91" s="18">
        <v>171.62886779278901</v>
      </c>
      <c r="K91" s="18">
        <v>153.97119723705299</v>
      </c>
    </row>
    <row r="92" spans="1:11" ht="14.4" x14ac:dyDescent="0.3">
      <c r="A92" s="1" t="s">
        <v>90</v>
      </c>
      <c r="B92" s="16">
        <v>4.0886300000000002</v>
      </c>
      <c r="C92" s="17">
        <v>4.9362510000000004</v>
      </c>
      <c r="D92" s="38">
        <v>0.803008209675525</v>
      </c>
      <c r="E92" s="39">
        <v>0.27440480786459398</v>
      </c>
      <c r="F92" s="7">
        <f t="shared" si="25"/>
        <v>19.640031249477818</v>
      </c>
      <c r="G92" s="8">
        <f t="shared" si="25"/>
        <v>5.5589719377032072</v>
      </c>
      <c r="H92" s="48">
        <v>315.92162024253503</v>
      </c>
      <c r="I92" s="49">
        <v>246.39025161197301</v>
      </c>
      <c r="J92" s="18">
        <v>32.104005274045299</v>
      </c>
      <c r="K92" s="18">
        <v>8.5560856241319208</v>
      </c>
    </row>
    <row r="93" spans="1:11" ht="14.4" x14ac:dyDescent="0.3">
      <c r="A93" s="1" t="s">
        <v>91</v>
      </c>
      <c r="B93" s="16">
        <v>23.622798</v>
      </c>
      <c r="C93" s="17">
        <v>33.994818000000002</v>
      </c>
      <c r="D93" s="38">
        <v>9.1047820759919897</v>
      </c>
      <c r="E93" s="39">
        <v>5.6212819623005501</v>
      </c>
      <c r="F93" s="7">
        <f t="shared" si="25"/>
        <v>38.54235250198554</v>
      </c>
      <c r="G93" s="8">
        <f t="shared" si="25"/>
        <v>16.535702477655711</v>
      </c>
      <c r="H93" s="48">
        <v>455.74349557311501</v>
      </c>
      <c r="I93" s="49">
        <v>355.08880172976899</v>
      </c>
      <c r="J93" s="18">
        <v>582.40427408193</v>
      </c>
      <c r="K93" s="18">
        <v>280.160475192192</v>
      </c>
    </row>
    <row r="94" spans="1:11" ht="14.4" x14ac:dyDescent="0.3">
      <c r="A94" s="1" t="s">
        <v>92</v>
      </c>
      <c r="B94" s="16">
        <v>219.49777599999999</v>
      </c>
      <c r="C94" s="17">
        <v>280.54840899999999</v>
      </c>
      <c r="D94" s="38">
        <v>74.488217537424006</v>
      </c>
      <c r="E94" s="39">
        <v>50.977067800509801</v>
      </c>
      <c r="F94" s="7">
        <f t="shared" si="25"/>
        <v>33.935750464015641</v>
      </c>
      <c r="G94" s="8">
        <f t="shared" si="25"/>
        <v>18.170506823480078</v>
      </c>
      <c r="H94" s="48">
        <v>350.52263625717501</v>
      </c>
      <c r="I94" s="49">
        <v>291.41424080652399</v>
      </c>
      <c r="J94" s="18">
        <v>3286.99076826279</v>
      </c>
      <c r="K94" s="18">
        <v>1870.16728381847</v>
      </c>
    </row>
    <row r="95" spans="1:11" ht="14.4" x14ac:dyDescent="0.3">
      <c r="A95" s="1" t="s">
        <v>93</v>
      </c>
      <c r="B95" s="16">
        <v>16.099101999999998</v>
      </c>
      <c r="C95" s="17">
        <v>19.871354</v>
      </c>
      <c r="D95" s="38">
        <v>3.62455526846419</v>
      </c>
      <c r="E95" s="39">
        <v>1.33694125751522</v>
      </c>
      <c r="F95" s="7">
        <f t="shared" si="25"/>
        <v>22.514021393641649</v>
      </c>
      <c r="G95" s="8">
        <f t="shared" si="25"/>
        <v>6.7279826906370843</v>
      </c>
      <c r="H95" s="48">
        <v>278.40744616205399</v>
      </c>
      <c r="I95" s="49">
        <v>215.25634403699601</v>
      </c>
      <c r="J95" s="18">
        <v>142.65643661851499</v>
      </c>
      <c r="K95" s="18">
        <v>40.684041087118601</v>
      </c>
    </row>
    <row r="96" spans="1:11" ht="14.4" x14ac:dyDescent="0.3">
      <c r="A96" s="1" t="s">
        <v>94</v>
      </c>
      <c r="B96" s="16">
        <v>6.7889900000000001</v>
      </c>
      <c r="C96" s="17">
        <v>8.7137410000000006</v>
      </c>
      <c r="D96" s="38">
        <v>3.0570741630053901</v>
      </c>
      <c r="E96" s="39">
        <v>2.7264868058360201</v>
      </c>
      <c r="F96" s="7">
        <f t="shared" si="25"/>
        <v>45.029881661416354</v>
      </c>
      <c r="G96" s="8">
        <f t="shared" si="25"/>
        <v>31.289509360400086</v>
      </c>
      <c r="H96" s="48">
        <v>497.12399380621503</v>
      </c>
      <c r="I96" s="49">
        <v>432.85270897629499</v>
      </c>
      <c r="J96" s="18">
        <v>235.13902030981399</v>
      </c>
      <c r="K96" s="18">
        <v>182.598642726495</v>
      </c>
    </row>
    <row r="97" spans="1:11" ht="14.4" x14ac:dyDescent="0.3">
      <c r="A97" s="20" t="s">
        <v>95</v>
      </c>
      <c r="B97" s="21">
        <v>8.8290179999999996</v>
      </c>
      <c r="C97" s="22">
        <v>11.204140000000001</v>
      </c>
      <c r="D97" s="43">
        <v>3.13422269992386</v>
      </c>
      <c r="E97" s="44">
        <v>1.58960774872661</v>
      </c>
      <c r="F97" s="23">
        <f t="shared" si="25"/>
        <v>35.499108733540467</v>
      </c>
      <c r="G97" s="24">
        <f t="shared" si="25"/>
        <v>14.187681952622958</v>
      </c>
      <c r="H97" s="52">
        <v>356.34243632043399</v>
      </c>
      <c r="I97" s="53">
        <v>275.11388027761598</v>
      </c>
      <c r="J97" s="25">
        <v>139.27467132411999</v>
      </c>
      <c r="K97" s="25">
        <v>54.535238782790501</v>
      </c>
    </row>
    <row r="98" spans="1:11" ht="15.6" x14ac:dyDescent="0.3">
      <c r="A98" s="33" t="s">
        <v>101</v>
      </c>
    </row>
  </sheetData>
  <mergeCells count="11">
    <mergeCell ref="J5:K5"/>
    <mergeCell ref="A3:A5"/>
    <mergeCell ref="B3:C3"/>
    <mergeCell ref="D3:E3"/>
    <mergeCell ref="F3:G3"/>
    <mergeCell ref="H3:I3"/>
    <mergeCell ref="J3:K3"/>
    <mergeCell ref="B5:C5"/>
    <mergeCell ref="D5:E5"/>
    <mergeCell ref="F5:G5"/>
    <mergeCell ref="H5:I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87FB3F84734C438752B53164D807F1" ma:contentTypeVersion="9" ma:contentTypeDescription="Create a new document." ma:contentTypeScope="" ma:versionID="ea39f9b15dddb74476c75deb85577344">
  <xsd:schema xmlns:xsd="http://www.w3.org/2001/XMLSchema" xmlns:xs="http://www.w3.org/2001/XMLSchema" xmlns:p="http://schemas.microsoft.com/office/2006/metadata/properties" xmlns:ns2="ac0e3a26-0df4-4d8b-84cc-587460add543" xmlns:ns3="be44b177-c332-4f9d-a8cb-a0a061104785" targetNamespace="http://schemas.microsoft.com/office/2006/metadata/properties" ma:root="true" ma:fieldsID="2d031ae16b57899b5bd7358ae02c082a" ns2:_="" ns3:_="">
    <xsd:import namespace="ac0e3a26-0df4-4d8b-84cc-587460add543"/>
    <xsd:import namespace="be44b177-c332-4f9d-a8cb-a0a0611047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e3a26-0df4-4d8b-84cc-587460add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4b177-c332-4f9d-a8cb-a0a06110478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72B8A7-48F3-4DF0-8E6D-0E9BBB6F6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0e3a26-0df4-4d8b-84cc-587460add543"/>
    <ds:schemaRef ds:uri="be44b177-c332-4f9d-a8cb-a0a0611047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594EDC-2062-4331-A7CE-370A3C680E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901C3A-A13E-4591-B082-97FD5113B1E0}">
  <ds:schemaRefs>
    <ds:schemaRef ds:uri="ac0e3a26-0df4-4d8b-84cc-587460add543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e44b177-c332-4f9d-a8cb-a0a0611047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II: Food security measures for International Food Security Assessment countries, 2021-2031</dc:title>
  <dc:subject>Agricultural Economics</dc:subject>
  <dc:creator>Felix Baquedano</dc:creator>
  <cp:keywords>People food insecure, Share of the population food insecure, Food gap</cp:keywords>
  <dc:description>The dataset contains the country level food insecurity metrics from the International Food Security Assessment, 2021-2031 (GFA-32)</dc:description>
  <cp:lastModifiedBy>Burress, Molly - REE-ERS, Kansas City, MO</cp:lastModifiedBy>
  <dcterms:created xsi:type="dcterms:W3CDTF">2021-08-24T15:40:03Z</dcterms:created>
  <dcterms:modified xsi:type="dcterms:W3CDTF">2021-08-27T17:38:43Z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0x0101004F87FB3F84734C438752B53164D807F1</vt:lpwstr>
  </property>
</Properties>
</file>